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/>
  <mc:AlternateContent xmlns:mc="http://schemas.openxmlformats.org/markup-compatibility/2006">
    <mc:Choice Requires="x15">
      <x15ac:absPath xmlns:x15ac="http://schemas.microsoft.com/office/spreadsheetml/2010/11/ac" url="D:\TELMO G\EIA - AAC\TECNICO DISEÑO EDIFICIO CELEC LOJA por ingresar\MEMORIA AMBIENTAL\"/>
    </mc:Choice>
  </mc:AlternateContent>
  <xr:revisionPtr revIDLastSave="0" documentId="13_ncr:1_{9B6EEC6D-C1C3-49B4-9D02-5776FE3F119E}" xr6:coauthVersionLast="45" xr6:coauthVersionMax="47" xr10:uidLastSave="{00000000-0000-0000-0000-000000000000}"/>
  <bookViews>
    <workbookView xWindow="-108" yWindow="-108" windowWidth="23256" windowHeight="12576" tabRatio="895" xr2:uid="{00000000-000D-0000-FFFF-FFFF00000000}"/>
  </bookViews>
  <sheets>
    <sheet name="PMA" sheetId="2" r:id="rId1"/>
    <sheet name="302-1" sheetId="3" state="hidden" r:id="rId2"/>
    <sheet name="103-4" sheetId="4" state="hidden" r:id="rId3"/>
    <sheet name="303-2 (2)" sheetId="5" state="hidden" r:id="rId4"/>
    <sheet name="303-2 (4)" sheetId="6" state="hidden" r:id="rId5"/>
    <sheet name="303-2 (1)" sheetId="7" state="hidden" r:id="rId6"/>
    <sheet name="309-6 (5)36J" sheetId="8" state="hidden" r:id="rId7"/>
    <sheet name="402-2 (1)" sheetId="9" state="hidden" r:id="rId8"/>
    <sheet name="402-7 (1)" sheetId="10" state="hidden" r:id="rId9"/>
    <sheet name="607 - 6 J" sheetId="11" state="hidden" r:id="rId10"/>
    <sheet name="508-3" sheetId="12" state="hidden" r:id="rId11"/>
    <sheet name="607 - 6 E" sheetId="13" state="hidden" r:id="rId12"/>
    <sheet name="606-1 (1J)" sheetId="14" state="hidden" r:id="rId13"/>
    <sheet name="606 - 1  (2)" sheetId="15" state="hidden" r:id="rId14"/>
    <sheet name="303-2 (3)A" sheetId="16" state="hidden" r:id="rId15"/>
    <sheet name="511-1 (1)" sheetId="17" state="hidden" r:id="rId16"/>
    <sheet name="301- 3 (1)" sheetId="18" state="hidden" r:id="rId17"/>
    <sheet name="303-2 (1)(1)" sheetId="19" state="hidden" r:id="rId18"/>
    <sheet name="309-6 (5)36J(1)" sheetId="20" state="hidden" r:id="rId19"/>
    <sheet name="403 - 1" sheetId="21" state="hidden" r:id="rId20"/>
    <sheet name="309-6 (5)J1" sheetId="22" state="hidden" r:id="rId21"/>
    <sheet name="404 - 1" sheetId="23" state="hidden" r:id="rId22"/>
    <sheet name="309-6 (5)33" sheetId="24" state="hidden" r:id="rId23"/>
    <sheet name="405-1" sheetId="25" state="hidden" r:id="rId24"/>
    <sheet name="405 (5)A1" sheetId="26" state="hidden" r:id="rId25"/>
    <sheet name="309-6 (5)4" sheetId="27" state="hidden" r:id="rId26"/>
    <sheet name="307-2 (2)" sheetId="28" state="hidden" r:id="rId27"/>
    <sheet name="503-(6) E" sheetId="29" state="hidden" r:id="rId28"/>
    <sheet name="503-(2)" sheetId="30" state="hidden" r:id="rId29"/>
    <sheet name="500057" sheetId="31" state="hidden" r:id="rId30"/>
    <sheet name="504 (1)" sheetId="32" state="hidden" r:id="rId31"/>
    <sheet name="607 - 6E" sheetId="33" state="hidden" r:id="rId32"/>
    <sheet name="503-(2)(1)" sheetId="34" state="hidden" r:id="rId33"/>
    <sheet name="500057(1)" sheetId="35" state="hidden" r:id="rId34"/>
    <sheet name="503-(6)E" sheetId="36" state="hidden" r:id="rId35"/>
    <sheet name="504 (1)(1)" sheetId="37" state="hidden" r:id="rId36"/>
    <sheet name="505-(7)E1" sheetId="38" state="hidden" r:id="rId37"/>
    <sheet name="505-(1)B" sheetId="39" state="hidden" r:id="rId38"/>
    <sheet name="505 (2)" sheetId="40" state="hidden" r:id="rId39"/>
    <sheet name="505- (3)" sheetId="41" state="hidden" r:id="rId40"/>
    <sheet name="505-E6" sheetId="42" state="hidden" r:id="rId41"/>
    <sheet name="507 (2)" sheetId="43" state="hidden" r:id="rId42"/>
    <sheet name="704-1(8)" sheetId="44" state="hidden" r:id="rId43"/>
    <sheet name="607 - 6E(1)" sheetId="45" state="hidden" r:id="rId44"/>
    <sheet name="402-(7) CO" sheetId="46" state="hidden" r:id="rId45"/>
    <sheet name="405-(8) HX" sheetId="47" state="hidden" r:id="rId46"/>
    <sheet name="504-(5) PE2" sheetId="48" state="hidden" r:id="rId47"/>
    <sheet name="504-(5) PE1" sheetId="49" state="hidden" r:id="rId48"/>
    <sheet name="307-3 (1) MA" sheetId="50" state="hidden" r:id="rId49"/>
    <sheet name="MR123" sheetId="51" state="hidden" r:id="rId50"/>
    <sheet name="503 (2) B" sheetId="52" state="hidden" r:id="rId51"/>
    <sheet name="307-3 (1) MA(1)" sheetId="53" state="hidden" r:id="rId52"/>
    <sheet name="610-2" sheetId="54" state="hidden" r:id="rId53"/>
    <sheet name="309-6 (5)1" sheetId="55" state="hidden" r:id="rId54"/>
    <sheet name="307-3 (1) MA(2)" sheetId="56" state="hidden" r:id="rId55"/>
    <sheet name="307-3 (1) MA(3)" sheetId="57" state="hidden" r:id="rId56"/>
    <sheet name="402-8 (1)" sheetId="58" state="hidden" r:id="rId57"/>
    <sheet name="307-3 (1) MA(4)" sheetId="59" state="hidden" r:id="rId58"/>
    <sheet name="610-2(1)" sheetId="60" state="hidden" r:id="rId59"/>
    <sheet name="307-3 (1) MA(5)" sheetId="61" state="hidden" r:id="rId60"/>
    <sheet name="402-8 (1)(1)" sheetId="62" state="hidden" r:id="rId61"/>
    <sheet name="307-3 (1) MA(6)" sheetId="63" state="hidden" r:id="rId62"/>
    <sheet name="610-2(2)" sheetId="64" state="hidden" r:id="rId63"/>
    <sheet name="504-(4)ST" sheetId="65" state="hidden" r:id="rId64"/>
    <sheet name="307-3 (1) MP" sheetId="66" state="hidden" r:id="rId65"/>
    <sheet name="504 (1)(2)" sheetId="67" state="hidden" r:id="rId66"/>
    <sheet name="503-(2) HE" sheetId="68" state="hidden" r:id="rId67"/>
    <sheet name="500057(2)" sheetId="69" state="hidden" r:id="rId68"/>
    <sheet name="505 (2)(1)" sheetId="70" state="hidden" r:id="rId69"/>
    <sheet name="505- (3)(1)" sheetId="71" state="hidden" r:id="rId70"/>
    <sheet name="505-E6(1)" sheetId="72" state="hidden" r:id="rId71"/>
    <sheet name="ELEC-012" sheetId="73" state="hidden" r:id="rId72"/>
    <sheet name="ELEC-006" sheetId="74" state="hidden" r:id="rId73"/>
    <sheet name="ELEC-005" sheetId="75" state="hidden" r:id="rId74"/>
    <sheet name="ELEC-004" sheetId="76" state="hidden" r:id="rId75"/>
    <sheet name="ELEC-011" sheetId="77" state="hidden" r:id="rId76"/>
    <sheet name="ELEC-013" sheetId="78" state="hidden" r:id="rId77"/>
    <sheet name="ELEC-008" sheetId="79" state="hidden" r:id="rId78"/>
    <sheet name="ELEC-009" sheetId="80" state="hidden" r:id="rId79"/>
    <sheet name="ELEC-010" sheetId="81" state="hidden" r:id="rId80"/>
    <sheet name="ELEC-007" sheetId="82" state="hidden" r:id="rId81"/>
    <sheet name="ELEC-001" sheetId="83" state="hidden" r:id="rId82"/>
    <sheet name="ELEC-014" sheetId="84" state="hidden" r:id="rId83"/>
    <sheet name="ELEC-015" sheetId="85" state="hidden" r:id="rId84"/>
    <sheet name="ELEC-017" sheetId="86" state="hidden" r:id="rId85"/>
    <sheet name="ELEC-018" sheetId="87" state="hidden" r:id="rId86"/>
    <sheet name="ELEC-002" sheetId="88" state="hidden" r:id="rId87"/>
    <sheet name="ELEC-003" sheetId="89" state="hidden" r:id="rId88"/>
    <sheet name="ELEC-016" sheetId="90" state="hidden" r:id="rId89"/>
    <sheet name="ELEC-019" sheetId="91" state="hidden" r:id="rId90"/>
    <sheet name="705-(1)2B" sheetId="92" state="hidden" r:id="rId91"/>
    <sheet name="705-(1) EJE" sheetId="93" state="hidden" r:id="rId92"/>
    <sheet name="705-(3)22" sheetId="94" state="hidden" r:id="rId93"/>
    <sheet name="705-(3)23" sheetId="95" state="hidden" r:id="rId94"/>
    <sheet name="705-(4)B" sheetId="96" state="hidden" r:id="rId95"/>
    <sheet name="705-(3)24" sheetId="97" state="hidden" r:id="rId96"/>
    <sheet name="705-(5)RC" sheetId="98" state="hidden" r:id="rId97"/>
    <sheet name="705-(5)RP" sheetId="99" state="hidden" r:id="rId98"/>
    <sheet name="708-5(1)2A 75X75" sheetId="100" state="hidden" r:id="rId99"/>
    <sheet name="708-5(1)2A 75X100" sheetId="101" state="hidden" r:id="rId100"/>
    <sheet name="708-5(1)2A 90X120" sheetId="102" state="hidden" r:id="rId101"/>
    <sheet name="708-5(1)2A 75X75 PR" sheetId="103" state="hidden" r:id="rId102"/>
    <sheet name="708-5(1)2PR 75X45" sheetId="104" state="hidden" r:id="rId103"/>
    <sheet name="708-5(1)2PR 75X90" sheetId="105" state="hidden" r:id="rId104"/>
    <sheet name="708-5(1)2PR 60X75" sheetId="106" state="hidden" r:id="rId105"/>
    <sheet name="708-5(1)2A 240X120" sheetId="107" state="hidden" r:id="rId106"/>
    <sheet name="703 (1)" sheetId="108" state="hidden" r:id="rId107"/>
    <sheet name="V-PUBLI" sheetId="109" state="hidden" r:id="rId108"/>
    <sheet name="PMA001" sheetId="112" r:id="rId109"/>
    <sheet name="PMA002" sheetId="179" r:id="rId110"/>
    <sheet name="PMA003" sheetId="180" r:id="rId111"/>
    <sheet name="PMA004" sheetId="181" r:id="rId112"/>
    <sheet name="PMA005" sheetId="182" r:id="rId113"/>
    <sheet name="PMA006" sheetId="183" r:id="rId114"/>
    <sheet name="PMA007" sheetId="184" r:id="rId115"/>
    <sheet name="PMA008" sheetId="185" r:id="rId116"/>
    <sheet name="PMA009" sheetId="186" r:id="rId117"/>
    <sheet name="PMA010" sheetId="187" r:id="rId118"/>
    <sheet name="PMA011" sheetId="190" r:id="rId119"/>
    <sheet name="PMA012" sheetId="219" r:id="rId120"/>
    <sheet name="PMA013" sheetId="220" r:id="rId121"/>
    <sheet name="PMA014" sheetId="192" r:id="rId122"/>
    <sheet name="PMA015" sheetId="221" r:id="rId123"/>
    <sheet name="PMA016" sheetId="218" r:id="rId124"/>
    <sheet name="PMA017" sheetId="194" r:id="rId125"/>
    <sheet name="PMA018" sheetId="195" r:id="rId126"/>
    <sheet name="PMA019" sheetId="196" r:id="rId127"/>
    <sheet name="PMA020" sheetId="198" r:id="rId128"/>
    <sheet name="PMA021" sheetId="199" r:id="rId129"/>
    <sheet name="PMA022" sheetId="200" r:id="rId130"/>
  </sheets>
  <definedNames>
    <definedName name="SSO037_">PMA!#REF!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2" l="1"/>
  <c r="G25" i="2"/>
  <c r="G16" i="2"/>
  <c r="G32" i="2"/>
  <c r="G30" i="2"/>
  <c r="G20" i="190" l="1"/>
  <c r="G36" i="187"/>
  <c r="G19" i="185"/>
  <c r="G12" i="185"/>
  <c r="G26" i="183"/>
  <c r="G12" i="183"/>
  <c r="G14" i="181"/>
  <c r="G16" i="180"/>
  <c r="G27" i="179"/>
  <c r="F33" i="2"/>
  <c r="B4" i="196"/>
  <c r="E14" i="195"/>
  <c r="G19" i="194"/>
  <c r="G19" i="218"/>
  <c r="F27" i="2"/>
  <c r="B4" i="221"/>
  <c r="G26" i="221"/>
  <c r="G27" i="221" s="1"/>
  <c r="G21" i="221"/>
  <c r="G22" i="221" s="1"/>
  <c r="G17" i="221"/>
  <c r="E16" i="221"/>
  <c r="E15" i="221"/>
  <c r="G11" i="221"/>
  <c r="G28" i="221" s="1"/>
  <c r="E10" i="221"/>
  <c r="E9" i="221"/>
  <c r="G21" i="192"/>
  <c r="G17" i="192"/>
  <c r="E16" i="192"/>
  <c r="E15" i="192"/>
  <c r="G11" i="192"/>
  <c r="E10" i="192"/>
  <c r="E9" i="192"/>
  <c r="F23" i="2"/>
  <c r="F24" i="2"/>
  <c r="G24" i="2" s="1"/>
  <c r="B4" i="220"/>
  <c r="B4" i="219"/>
  <c r="G24" i="220"/>
  <c r="G25" i="220" s="1"/>
  <c r="G19" i="220"/>
  <c r="G20" i="220" s="1"/>
  <c r="G15" i="220"/>
  <c r="G26" i="220" s="1"/>
  <c r="E14" i="220"/>
  <c r="G10" i="220"/>
  <c r="E9" i="220"/>
  <c r="G30" i="219"/>
  <c r="G31" i="219" s="1"/>
  <c r="G26" i="219"/>
  <c r="E17" i="219"/>
  <c r="G17" i="219" s="1"/>
  <c r="G18" i="219" s="1"/>
  <c r="G32" i="219" s="1"/>
  <c r="G16" i="219"/>
  <c r="E16" i="219"/>
  <c r="G12" i="219"/>
  <c r="E11" i="219"/>
  <c r="E10" i="219"/>
  <c r="E9" i="219"/>
  <c r="G19" i="190"/>
  <c r="F21" i="2"/>
  <c r="G11" i="187"/>
  <c r="G30" i="187"/>
  <c r="G19" i="187"/>
  <c r="E18" i="187"/>
  <c r="E17" i="187"/>
  <c r="E16" i="187"/>
  <c r="E15" i="187"/>
  <c r="E10" i="187"/>
  <c r="E9" i="187"/>
  <c r="B4" i="187"/>
  <c r="F20" i="2"/>
  <c r="G19" i="186"/>
  <c r="B4" i="186"/>
  <c r="E18" i="185"/>
  <c r="E17" i="185"/>
  <c r="E16" i="185"/>
  <c r="E11" i="185"/>
  <c r="E10" i="185"/>
  <c r="E9" i="185"/>
  <c r="B4" i="185"/>
  <c r="F18" i="2"/>
  <c r="G18" i="2" s="1"/>
  <c r="G19" i="184"/>
  <c r="G20" i="184" s="1"/>
  <c r="E14" i="184"/>
  <c r="G10" i="184"/>
  <c r="E9" i="184"/>
  <c r="B4" i="184"/>
  <c r="E17" i="183"/>
  <c r="G17" i="183" s="1"/>
  <c r="E16" i="183"/>
  <c r="G16" i="183" s="1"/>
  <c r="E11" i="183"/>
  <c r="E10" i="183"/>
  <c r="E9" i="183"/>
  <c r="B4" i="183"/>
  <c r="G21" i="182"/>
  <c r="G22" i="182"/>
  <c r="G20" i="182"/>
  <c r="G23" i="182"/>
  <c r="G29" i="182" s="1"/>
  <c r="F15" i="2" s="1"/>
  <c r="E15" i="182"/>
  <c r="G11" i="182"/>
  <c r="E10" i="182"/>
  <c r="E9" i="182"/>
  <c r="B4" i="182"/>
  <c r="G19" i="181"/>
  <c r="E14" i="181"/>
  <c r="E9" i="181"/>
  <c r="B4" i="181"/>
  <c r="G9" i="180"/>
  <c r="G21" i="180"/>
  <c r="E15" i="180"/>
  <c r="E14" i="180"/>
  <c r="B4" i="180"/>
  <c r="G11" i="179"/>
  <c r="E15" i="179"/>
  <c r="E10" i="179"/>
  <c r="E9" i="179"/>
  <c r="E14" i="112"/>
  <c r="G14" i="112" s="1"/>
  <c r="G18" i="183" l="1"/>
  <c r="G23" i="2"/>
  <c r="B4" i="200"/>
  <c r="B4" i="199"/>
  <c r="B4" i="198"/>
  <c r="B4" i="195"/>
  <c r="B4" i="194"/>
  <c r="B4" i="218"/>
  <c r="B4" i="192"/>
  <c r="B4" i="190"/>
  <c r="B4" i="179"/>
  <c r="B4" i="112"/>
  <c r="E20" i="112"/>
  <c r="G20" i="112" s="1"/>
  <c r="G21" i="112" s="1"/>
  <c r="G10" i="112" l="1"/>
  <c r="G26" i="218"/>
  <c r="G27" i="218" s="1"/>
  <c r="G22" i="218"/>
  <c r="G15" i="218"/>
  <c r="G33" i="2"/>
  <c r="G24" i="200"/>
  <c r="G25" i="200" s="1"/>
  <c r="G19" i="200"/>
  <c r="G20" i="200" s="1"/>
  <c r="G24" i="199"/>
  <c r="G25" i="199" s="1"/>
  <c r="G19" i="199"/>
  <c r="G20" i="199" s="1"/>
  <c r="G24" i="198"/>
  <c r="G25" i="198" s="1"/>
  <c r="G19" i="198"/>
  <c r="G20" i="198" s="1"/>
  <c r="G24" i="196"/>
  <c r="G25" i="196" s="1"/>
  <c r="G19" i="196"/>
  <c r="G20" i="196" s="1"/>
  <c r="G26" i="195"/>
  <c r="G27" i="195" s="1"/>
  <c r="G21" i="195"/>
  <c r="G20" i="195"/>
  <c r="G19" i="195"/>
  <c r="G22" i="195" s="1"/>
  <c r="G15" i="195"/>
  <c r="G27" i="194"/>
  <c r="G26" i="194"/>
  <c r="G22" i="194"/>
  <c r="G26" i="192"/>
  <c r="G27" i="192" s="1"/>
  <c r="G22" i="192"/>
  <c r="G24" i="190"/>
  <c r="G25" i="190" s="1"/>
  <c r="G34" i="187"/>
  <c r="G35" i="187" s="1"/>
  <c r="G10" i="186"/>
  <c r="G20" i="186"/>
  <c r="G24" i="186"/>
  <c r="G25" i="186" s="1"/>
  <c r="G14" i="186"/>
  <c r="G15" i="186" s="1"/>
  <c r="G30" i="185"/>
  <c r="G31" i="185" s="1"/>
  <c r="G26" i="185"/>
  <c r="G24" i="184"/>
  <c r="G25" i="184" s="1"/>
  <c r="G30" i="183"/>
  <c r="G31" i="183" s="1"/>
  <c r="G27" i="182"/>
  <c r="G28" i="182" s="1"/>
  <c r="G16" i="182"/>
  <c r="G24" i="181"/>
  <c r="G25" i="181" s="1"/>
  <c r="G20" i="181"/>
  <c r="G15" i="181"/>
  <c r="G25" i="180"/>
  <c r="G26" i="180" s="1"/>
  <c r="G26" i="181" l="1"/>
  <c r="F14" i="2" s="1"/>
  <c r="G14" i="2" s="1"/>
  <c r="G10" i="180"/>
  <c r="G9" i="218"/>
  <c r="G10" i="218" s="1"/>
  <c r="G28" i="218" s="1"/>
  <c r="F28" i="2" s="1"/>
  <c r="G10" i="200"/>
  <c r="G15" i="200"/>
  <c r="G15" i="199"/>
  <c r="G10" i="199"/>
  <c r="G26" i="199" s="1"/>
  <c r="F36" i="2" s="1"/>
  <c r="G36" i="2" s="1"/>
  <c r="G10" i="198"/>
  <c r="G15" i="198"/>
  <c r="G15" i="196"/>
  <c r="G10" i="196"/>
  <c r="G26" i="196" s="1"/>
  <c r="G10" i="195"/>
  <c r="G28" i="195" s="1"/>
  <c r="F31" i="2" s="1"/>
  <c r="G31" i="2" s="1"/>
  <c r="G10" i="194"/>
  <c r="G15" i="194"/>
  <c r="G28" i="192"/>
  <c r="F26" i="2" s="1"/>
  <c r="G15" i="190"/>
  <c r="G10" i="190"/>
  <c r="G26" i="190" s="1"/>
  <c r="F22" i="2" s="1"/>
  <c r="G26" i="186"/>
  <c r="G32" i="185"/>
  <c r="F19" i="2" s="1"/>
  <c r="G19" i="2" s="1"/>
  <c r="G15" i="184"/>
  <c r="G28" i="194" l="1"/>
  <c r="F29" i="2" s="1"/>
  <c r="G29" i="2" s="1"/>
  <c r="G27" i="180"/>
  <c r="F13" i="2" s="1"/>
  <c r="G13" i="2" s="1"/>
  <c r="G26" i="200"/>
  <c r="F37" i="2" s="1"/>
  <c r="G37" i="2" s="1"/>
  <c r="G26" i="198"/>
  <c r="F35" i="2" s="1"/>
  <c r="G35" i="2" s="1"/>
  <c r="G26" i="184"/>
  <c r="G32" i="183"/>
  <c r="F17" i="2" s="1"/>
  <c r="G25" i="179" l="1"/>
  <c r="G26" i="179" s="1"/>
  <c r="G21" i="179"/>
  <c r="G15" i="179"/>
  <c r="G16" i="179" s="1"/>
  <c r="G10" i="179"/>
  <c r="G16" i="112"/>
  <c r="G25" i="112"/>
  <c r="G26" i="112" s="1"/>
  <c r="G27" i="112" l="1"/>
  <c r="F11" i="2" s="1"/>
  <c r="F12" i="2"/>
  <c r="G28" i="2" l="1"/>
  <c r="G27" i="2"/>
  <c r="G26" i="2"/>
  <c r="G22" i="2"/>
  <c r="G17" i="2"/>
  <c r="G21" i="2"/>
  <c r="G20" i="2"/>
  <c r="G15" i="2" l="1"/>
  <c r="G12" i="2"/>
  <c r="G11" i="2"/>
  <c r="G10" i="2" s="1"/>
  <c r="G38" i="2" l="1"/>
</calcChain>
</file>

<file path=xl/sharedStrings.xml><?xml version="1.0" encoding="utf-8"?>
<sst xmlns="http://schemas.openxmlformats.org/spreadsheetml/2006/main" count="9673" uniqueCount="963">
  <si>
    <t xml:space="preserve">Oferente: </t>
  </si>
  <si>
    <t/>
  </si>
  <si>
    <t>Ubicación:</t>
  </si>
  <si>
    <t xml:space="preserve">Fecha:    </t>
  </si>
  <si>
    <t>PRESUPUESTO</t>
  </si>
  <si>
    <t>Ítem</t>
  </si>
  <si>
    <t>Código</t>
  </si>
  <si>
    <t>Descripción</t>
  </si>
  <si>
    <t>Unidad</t>
  </si>
  <si>
    <t>Cantidad</t>
  </si>
  <si>
    <t>P.Unitario</t>
  </si>
  <si>
    <t>P.Total</t>
  </si>
  <si>
    <t>500001</t>
  </si>
  <si>
    <t>Desbroce, desbosque y limpieza</t>
  </si>
  <si>
    <t>ha</t>
  </si>
  <si>
    <t>500044</t>
  </si>
  <si>
    <t>Replanteo y nivelación</t>
  </si>
  <si>
    <t>500002</t>
  </si>
  <si>
    <t>Excavación en suelo</t>
  </si>
  <si>
    <t>m3</t>
  </si>
  <si>
    <t>500042</t>
  </si>
  <si>
    <t>Excavación en marginal</t>
  </si>
  <si>
    <t>500005</t>
  </si>
  <si>
    <t>Excavación sin clasificar</t>
  </si>
  <si>
    <t>500056</t>
  </si>
  <si>
    <t>Transporte a escombreras hasta 5km</t>
  </si>
  <si>
    <t>m3-km</t>
  </si>
  <si>
    <t>500021</t>
  </si>
  <si>
    <t>Mejoramiento de la subrasante con suelo seleccionado</t>
  </si>
  <si>
    <t>500050</t>
  </si>
  <si>
    <t>Geomalla Biaxial</t>
  </si>
  <si>
    <t>m2</t>
  </si>
  <si>
    <t>500053</t>
  </si>
  <si>
    <t>Geo-dren D=160mm</t>
  </si>
  <si>
    <t>m</t>
  </si>
  <si>
    <t>500004</t>
  </si>
  <si>
    <t>Muro de Gaviones</t>
  </si>
  <si>
    <t>500018</t>
  </si>
  <si>
    <t>Tubería perforada de PVC D=110mm para subdren</t>
  </si>
  <si>
    <t>500054</t>
  </si>
  <si>
    <t>Geotextil para subdren NT 1600</t>
  </si>
  <si>
    <t>500046</t>
  </si>
  <si>
    <t>Material filtrante para subdrenes (material seleccionado D=50-150mm)</t>
  </si>
  <si>
    <t>3.1</t>
  </si>
  <si>
    <t>500041</t>
  </si>
  <si>
    <t>Excavación en roca</t>
  </si>
  <si>
    <t>3.2</t>
  </si>
  <si>
    <t>500017</t>
  </si>
  <si>
    <t>Escollera de piedra suelta</t>
  </si>
  <si>
    <t>3.3</t>
  </si>
  <si>
    <t>500006</t>
  </si>
  <si>
    <t>Derrocamiento de Hormigón cabezales, muros de ala, obras de entrada y salida de alcantarillas</t>
  </si>
  <si>
    <t>4.1</t>
  </si>
  <si>
    <t>500020</t>
  </si>
  <si>
    <t>Sub-base clase 1</t>
  </si>
  <si>
    <t>500055</t>
  </si>
  <si>
    <t>Transporte de sub-base clase 1</t>
  </si>
  <si>
    <t>500019</t>
  </si>
  <si>
    <t>Base clase 1 (e=0.25m)</t>
  </si>
  <si>
    <t>500027</t>
  </si>
  <si>
    <t>Transporte de base clase 1</t>
  </si>
  <si>
    <t>500040</t>
  </si>
  <si>
    <t>Riego de imprimacion con emulsion asfaltica</t>
  </si>
  <si>
    <t>lt</t>
  </si>
  <si>
    <t>500043</t>
  </si>
  <si>
    <t>Carpeta asfáltica mezclada en planta; (e=3")</t>
  </si>
  <si>
    <t>500026</t>
  </si>
  <si>
    <t>Transporte de material de mezcla asfaltica</t>
  </si>
  <si>
    <t>5.1</t>
  </si>
  <si>
    <t>500003</t>
  </si>
  <si>
    <t>Excavación y relleno para puentes</t>
  </si>
  <si>
    <t>500045</t>
  </si>
  <si>
    <t>Hormigon de hormigón simple, Clase E, f´´c=180 kg/cm2 (replantillo)</t>
  </si>
  <si>
    <t>500025</t>
  </si>
  <si>
    <t>Hormigón Estructural cemento clase B f´c=280 Kg/cm2</t>
  </si>
  <si>
    <t>500016</t>
  </si>
  <si>
    <t>Acero de refuerzo en barras  fy=4200 kg/cm2</t>
  </si>
  <si>
    <t>kg</t>
  </si>
  <si>
    <t>500047</t>
  </si>
  <si>
    <t>Tubería PVC D=10cm (drenes puentes)</t>
  </si>
  <si>
    <t>500023</t>
  </si>
  <si>
    <t>Juntas de dilatacion (neopreno mov. per. 100mm)</t>
  </si>
  <si>
    <t>500051</t>
  </si>
  <si>
    <t>Apoyos de Neopreno</t>
  </si>
  <si>
    <t>u</t>
  </si>
  <si>
    <t>500029</t>
  </si>
  <si>
    <t>Suministro, fabricación y montaje Acero estructural ASTM A-36, Fy=2520 kg/cm2</t>
  </si>
  <si>
    <t>500048</t>
  </si>
  <si>
    <t>Suministro acero estructural ASTM A-588 (placas)</t>
  </si>
  <si>
    <t>500049</t>
  </si>
  <si>
    <t>Fabricación Acero estructural ASTM A-588 (placas)</t>
  </si>
  <si>
    <t>500024</t>
  </si>
  <si>
    <t>Montaje acero estructural ASTM A-588   fy= 3500 kg/cm2</t>
  </si>
  <si>
    <t>500028</t>
  </si>
  <si>
    <t>Limpieza y Pintura de acero estructural</t>
  </si>
  <si>
    <t>500022</t>
  </si>
  <si>
    <t>Barandales de Concreto</t>
  </si>
  <si>
    <t>500286</t>
  </si>
  <si>
    <t>Geocompuesto para drenaje de nucleo flexible</t>
  </si>
  <si>
    <t>500291</t>
  </si>
  <si>
    <t>Malla hexagonal para protección de taludes</t>
  </si>
  <si>
    <t>500296</t>
  </si>
  <si>
    <t>Perno de anclaje D=25 mm, incluye perforación, placa, tuerca y lechada</t>
  </si>
  <si>
    <t>500301</t>
  </si>
  <si>
    <t>Perno de anclaje D=18 mm, incluye perforación, placa, tuerca y lechada</t>
  </si>
  <si>
    <t>500100</t>
  </si>
  <si>
    <t>Excavación para cunetas y encauzamientos a mano</t>
  </si>
  <si>
    <t>500237</t>
  </si>
  <si>
    <t>Limpieza de alcantarillas</t>
  </si>
  <si>
    <t>500086</t>
  </si>
  <si>
    <t>Hormigón estructural de cemento portland Clase B f´c= 240 kg/cm2</t>
  </si>
  <si>
    <t>500101</t>
  </si>
  <si>
    <t>Juntas aserradas y de construcción</t>
  </si>
  <si>
    <t>500186</t>
  </si>
  <si>
    <t>Transporte escollera piedra suelta</t>
  </si>
  <si>
    <t>500102</t>
  </si>
  <si>
    <t>Geomembrana</t>
  </si>
  <si>
    <t>500106</t>
  </si>
  <si>
    <t>Pernos tipo Stud (conectores de corte d=3/4")</t>
  </si>
  <si>
    <t>500107</t>
  </si>
  <si>
    <t>Excavación Manual, incluye compresor, martillos rompedores, bombas neumáticas, explosivos, elevadores electricos</t>
  </si>
  <si>
    <t>500179</t>
  </si>
  <si>
    <t>Montaje acero estructural ASTM A-588 (Placas)</t>
  </si>
  <si>
    <t>500277</t>
  </si>
  <si>
    <t>Desmontaje  de luminaria de 150W</t>
  </si>
  <si>
    <t>500271</t>
  </si>
  <si>
    <t>Suministro_carga_transporte_descarga de poste de 12 m de H.A.</t>
  </si>
  <si>
    <t>u.</t>
  </si>
  <si>
    <t>500270</t>
  </si>
  <si>
    <t>Suministro_carga_transporte_y descarga  de poste de 10 m de PFVR</t>
  </si>
  <si>
    <t>500269</t>
  </si>
  <si>
    <t>Excavación manual material mixto_ y rocoso</t>
  </si>
  <si>
    <t>500276</t>
  </si>
  <si>
    <t>Desmontaje y montaje de red de BT preensamblado</t>
  </si>
  <si>
    <t>500278</t>
  </si>
  <si>
    <t>Retiro, carga y transporte de poste de H.A. de 10m</t>
  </si>
  <si>
    <t>500273</t>
  </si>
  <si>
    <t>Izado y retacado de postes de H.A. 12 m con máquina</t>
  </si>
  <si>
    <t>500274</t>
  </si>
  <si>
    <t>Izado y retacado de postes de PRFV. 10 m con máquina</t>
  </si>
  <si>
    <t>500275</t>
  </si>
  <si>
    <t>Suministro y tendido de cable triplex 2x6 AWG</t>
  </si>
  <si>
    <t>500272</t>
  </si>
  <si>
    <t>Suministro e instalación de luminaria de LED 175 W 4000k en poste</t>
  </si>
  <si>
    <t>500266</t>
  </si>
  <si>
    <t>Suministro y armado de estructura  ESD-1EP</t>
  </si>
  <si>
    <t>500279</t>
  </si>
  <si>
    <t>Desmontaje de estructura preensamblado PA3</t>
  </si>
  <si>
    <t>500280</t>
  </si>
  <si>
    <t>Desmontaje de estructura preensamblado PR3</t>
  </si>
  <si>
    <t>500282</t>
  </si>
  <si>
    <t>Suministro, montaje de estructura preensamblado PA3</t>
  </si>
  <si>
    <t>500283</t>
  </si>
  <si>
    <t>Suministro, montaje de estructura preensamblado PR3</t>
  </si>
  <si>
    <t>500267</t>
  </si>
  <si>
    <t>Montaje de tensor tipo TT, en Baja Tensión</t>
  </si>
  <si>
    <t>500268</t>
  </si>
  <si>
    <t>Retiro de tensor tipo TT, simple</t>
  </si>
  <si>
    <t>500281</t>
  </si>
  <si>
    <t>Desmontaje &amp; montaje de acometida, SIN sustitución de conductor, sin cambio de medidor</t>
  </si>
  <si>
    <t>500284</t>
  </si>
  <si>
    <t>PINTURA REFLECTIVA DE POSTES Y CÓDIGO DE POSTE</t>
  </si>
  <si>
    <t>glb</t>
  </si>
  <si>
    <t>500303</t>
  </si>
  <si>
    <t>Marcas de pavimento, pintura termoplástica, color blanca retroreflectiva (Línea de borde) A=15,0CM E=2,3MM en seco</t>
  </si>
  <si>
    <t>500316</t>
  </si>
  <si>
    <t>Marcas de pavimento, pintura termoplástica, color amarilla retroreflectiva (Eje de calzada) A=15,0CM Termoplástica E=2,3MM en seco</t>
  </si>
  <si>
    <t>500317</t>
  </si>
  <si>
    <t>Marcas de pavimento, pintura termoplástica preformado. Color blanca retroreflectiva (Flechas)</t>
  </si>
  <si>
    <t>500318</t>
  </si>
  <si>
    <t>Marcas de pavimento, pintura termoplástica preformado. Color blanca retroreflectiva (Texto)</t>
  </si>
  <si>
    <t>500008</t>
  </si>
  <si>
    <t>Marcas Sobresalidas de Pavimento (Tachas reflectivas bidireccionales)</t>
  </si>
  <si>
    <t>500319</t>
  </si>
  <si>
    <t>Marcas de pavimento, Bandas Transversales de Alerta (BTA), de 15,00cm de ancho x 6,70m de longitud x 6,00mm de espesor</t>
  </si>
  <si>
    <t>500320</t>
  </si>
  <si>
    <t>Resalto en calzada</t>
  </si>
  <si>
    <t>500321</t>
  </si>
  <si>
    <t>Resalto en calzada, con Paso Peatonal</t>
  </si>
  <si>
    <t>500307</t>
  </si>
  <si>
    <t>Señales al lado de la carretera (Regulatorias 0,75m x 0,75m)</t>
  </si>
  <si>
    <t>500322</t>
  </si>
  <si>
    <t>Señales al lado de la carretera (Regulatorias 0,75m x 1,00m)</t>
  </si>
  <si>
    <t>500323</t>
  </si>
  <si>
    <t>Señales al lado de la carretera (Regulatorias 0,90m x 1,20m)</t>
  </si>
  <si>
    <t>500329</t>
  </si>
  <si>
    <t>Señales al lado de la carretera (Preventivas 0,75m x 0,75m)</t>
  </si>
  <si>
    <t>500325</t>
  </si>
  <si>
    <t>Señales al lado de la carretera (Complementarias 0,75m x 0,45m)</t>
  </si>
  <si>
    <t>500326</t>
  </si>
  <si>
    <t>Delineadores de curva horizontal dobles (0,75m x 0,90m)</t>
  </si>
  <si>
    <t>500324</t>
  </si>
  <si>
    <t>Señales al lado de la carretera. Ancho de vía (0,60m x 0,75m)</t>
  </si>
  <si>
    <t>500327</t>
  </si>
  <si>
    <t>Señales al lado de la carretera (Informativas 2,40m x 1,20m)</t>
  </si>
  <si>
    <t>500315</t>
  </si>
  <si>
    <t>Guardacaminos DOBLE METALICO</t>
  </si>
  <si>
    <t>500328</t>
  </si>
  <si>
    <t>Vallas Informativas (6,00 x 4,00)</t>
  </si>
  <si>
    <t>SUBTOTAL</t>
  </si>
  <si>
    <t>IVA</t>
  </si>
  <si>
    <t>12 %</t>
  </si>
  <si>
    <t>TOTAL</t>
  </si>
  <si>
    <t>Son:</t>
  </si>
  <si>
    <t>Análisis de  Precios  Unitarios</t>
  </si>
  <si>
    <t>Código:</t>
  </si>
  <si>
    <t>Descrip.:</t>
  </si>
  <si>
    <t>Unidad:</t>
  </si>
  <si>
    <t>302-1</t>
  </si>
  <si>
    <t>COSTOS DIRECTOS</t>
  </si>
  <si>
    <t>Equipo y herramienta</t>
  </si>
  <si>
    <t>Precio</t>
  </si>
  <si>
    <t>Rendim.</t>
  </si>
  <si>
    <t>Total</t>
  </si>
  <si>
    <t>%</t>
  </si>
  <si>
    <t>101025</t>
  </si>
  <si>
    <t>Motosierra</t>
  </si>
  <si>
    <t>Hora</t>
  </si>
  <si>
    <t>102001</t>
  </si>
  <si>
    <t>Herramientas menores</t>
  </si>
  <si>
    <t>%MO</t>
  </si>
  <si>
    <t>5%MO</t>
  </si>
  <si>
    <t>101018</t>
  </si>
  <si>
    <t>Excavadora de oruga 140 HP</t>
  </si>
  <si>
    <t xml:space="preserve">Subtotal de Equipo: </t>
  </si>
  <si>
    <t>Materiales</t>
  </si>
  <si>
    <t xml:space="preserve">Subtotal de Materiales: </t>
  </si>
  <si>
    <t>Transporte</t>
  </si>
  <si>
    <t>Tarifa/U</t>
  </si>
  <si>
    <t>Distancia</t>
  </si>
  <si>
    <t xml:space="preserve">Subtotal de Transporte: </t>
  </si>
  <si>
    <t>Mano de Obra</t>
  </si>
  <si>
    <t>Número</t>
  </si>
  <si>
    <t>S.R.H.</t>
  </si>
  <si>
    <t>407004</t>
  </si>
  <si>
    <t>Operador Tractor Carriles o ruedas (Bulldoze, topador, topador, rotulador, malacate, trailla) (Estr. Ocup. C1)</t>
  </si>
  <si>
    <t>402005</t>
  </si>
  <si>
    <t>Engrasador o abastecedor responsable (Estr. Ocup. D2)</t>
  </si>
  <si>
    <t>401001</t>
  </si>
  <si>
    <t>Peón (Est. Ocup. E2)</t>
  </si>
  <si>
    <t xml:space="preserve">Subtotal de Mano de Obra: </t>
  </si>
  <si>
    <t xml:space="preserve">Costo Directo Total: </t>
  </si>
  <si>
    <t>COSTOS INDIRECTOS</t>
  </si>
  <si>
    <t>21 %</t>
  </si>
  <si>
    <t>Precio Unitario Total .................................................................................................</t>
  </si>
  <si>
    <t>DOSCIENTOS  DOS  CON 94/100 DÓLARES</t>
  </si>
  <si>
    <t>103-4</t>
  </si>
  <si>
    <t>101016</t>
  </si>
  <si>
    <t>Equipo de topografia</t>
  </si>
  <si>
    <t>403002</t>
  </si>
  <si>
    <t>Topografo 2: titulo experiencia mayor de 7 años  (Estr. Ocup C1)</t>
  </si>
  <si>
    <t>CIENTO OCHENTA Y  SIETE  CON 95/100 DÓLARES</t>
  </si>
  <si>
    <t>303-2 (2)</t>
  </si>
  <si>
    <t>401002</t>
  </si>
  <si>
    <t>Ayudante maquinaria (Est. Ocup. E2)</t>
  </si>
  <si>
    <t>407002</t>
  </si>
  <si>
    <t>Operador Excavadora (Estr. Ocup. C1)</t>
  </si>
  <si>
    <t>UNO  CON 55/100 DÓLARES</t>
  </si>
  <si>
    <t>303-2 (4)</t>
  </si>
  <si>
    <t>UNO  CON 69/100 DÓLARES</t>
  </si>
  <si>
    <t>303-2 (1)</t>
  </si>
  <si>
    <t>UNO  CON 13/100 DÓLARES</t>
  </si>
  <si>
    <t>309-6 (5)36J</t>
  </si>
  <si>
    <t>101038</t>
  </si>
  <si>
    <t>Volqueta 12 m3 (350HP)</t>
  </si>
  <si>
    <t>CON 62/100 DÓLARES</t>
  </si>
  <si>
    <t>402-2 (1)</t>
  </si>
  <si>
    <t>101024</t>
  </si>
  <si>
    <t>Motonivveladora de 135 HP</t>
  </si>
  <si>
    <t>101029</t>
  </si>
  <si>
    <t>Rodillo vibratorio liso</t>
  </si>
  <si>
    <t>101032</t>
  </si>
  <si>
    <t>Tanquero de agua de 6000 lts (210HP)</t>
  </si>
  <si>
    <t>200013</t>
  </si>
  <si>
    <t>Material de mejoramiento</t>
  </si>
  <si>
    <t>407001</t>
  </si>
  <si>
    <t>Operador motoniveladora (Estr. Ocup. C1)</t>
  </si>
  <si>
    <t>408001</t>
  </si>
  <si>
    <t>Operador rodillo autopropulsado (Estr. Ocup. C2)</t>
  </si>
  <si>
    <t>409002</t>
  </si>
  <si>
    <t>Chofer tanqueros (Estr. Ocup. C1)</t>
  </si>
  <si>
    <t>CATORCE  CON 99/100 DÓLARES</t>
  </si>
  <si>
    <t>402-7 (1)</t>
  </si>
  <si>
    <t>200020</t>
  </si>
  <si>
    <t>Acero de refuerzo de 8-12mm</t>
  </si>
  <si>
    <t>200026</t>
  </si>
  <si>
    <t>403001</t>
  </si>
  <si>
    <t>Maestro mayor en ejecución de obras civiles (Estr. Ocup. C1)</t>
  </si>
  <si>
    <t>SIETE  CON 65/100 DÓLARES</t>
  </si>
  <si>
    <t>607 - 6 J</t>
  </si>
  <si>
    <t>1%MO</t>
  </si>
  <si>
    <t>200029</t>
  </si>
  <si>
    <t>Material granular para filtro</t>
  </si>
  <si>
    <t>200028</t>
  </si>
  <si>
    <t>Geodren tubular tipo PERMADRAIN</t>
  </si>
  <si>
    <t>VEINTE  CON 90/100 DÓLARES</t>
  </si>
  <si>
    <t>508-3</t>
  </si>
  <si>
    <t>101028</t>
  </si>
  <si>
    <t>Retroexcavadora 85 HP</t>
  </si>
  <si>
    <t>200003</t>
  </si>
  <si>
    <t>Gaviones triple torsion recubierto de pvc y cola de anclaje</t>
  </si>
  <si>
    <t>200004</t>
  </si>
  <si>
    <t>Alambre de amarre</t>
  </si>
  <si>
    <t>200005</t>
  </si>
  <si>
    <t>Piedra</t>
  </si>
  <si>
    <t>402001</t>
  </si>
  <si>
    <t>Albañil (Estr. Ocup. D2)</t>
  </si>
  <si>
    <t>407006</t>
  </si>
  <si>
    <t>Operador Retroexcavadora (Estr. Ocup. C1)</t>
  </si>
  <si>
    <t>NOVENTA  CON 24/100 DÓLARES</t>
  </si>
  <si>
    <t>607 - 6 E</t>
  </si>
  <si>
    <t>200012</t>
  </si>
  <si>
    <t>tuberia perforada pvc 110 mmm</t>
  </si>
  <si>
    <t>ml</t>
  </si>
  <si>
    <t>SIETE  CON 02/100 DÓLARES</t>
  </si>
  <si>
    <t>606-1 (1J)</t>
  </si>
  <si>
    <t>101004</t>
  </si>
  <si>
    <t>Camion mediano de 120 HP</t>
  </si>
  <si>
    <t>200030</t>
  </si>
  <si>
    <t>Geotextil no tejido NT 1600</t>
  </si>
  <si>
    <t>409003</t>
  </si>
  <si>
    <t>Chofer camiones para transportar mercancias o sustancias peligrosas y otros vehiculos especiales  (Estr. Ocup. C1)</t>
  </si>
  <si>
    <t>606 - 1  (2)</t>
  </si>
  <si>
    <t>101027</t>
  </si>
  <si>
    <t>Retroexcavadora</t>
  </si>
  <si>
    <t>101039</t>
  </si>
  <si>
    <t>Volqueta 8 m3 (210HP)</t>
  </si>
  <si>
    <t>200033</t>
  </si>
  <si>
    <t>PIEDRA PARA SUBDREN</t>
  </si>
  <si>
    <t>409001</t>
  </si>
  <si>
    <t>Chofer volquetas (Estr. Ocup. C1)</t>
  </si>
  <si>
    <t>402002</t>
  </si>
  <si>
    <t>Operador de equipo liviano (Estr. Ocup. D2)</t>
  </si>
  <si>
    <t>DOCE  CON 00/100 DÓLARES</t>
  </si>
  <si>
    <t>303-2 (3)A</t>
  </si>
  <si>
    <t>101022</t>
  </si>
  <si>
    <t>Martillo rompedor (incluye compresor)</t>
  </si>
  <si>
    <t>200010</t>
  </si>
  <si>
    <t>explogel I 1 1/4 x 8 dinamitas</t>
  </si>
  <si>
    <t>408004</t>
  </si>
  <si>
    <t>Operador de punzón neumático (Estr. Ocup. C2)</t>
  </si>
  <si>
    <t>401003</t>
  </si>
  <si>
    <t>Ayudante (Est. Ocup. E2)</t>
  </si>
  <si>
    <t>DIECIOCHO  CON 62/100 DÓLARES</t>
  </si>
  <si>
    <t>511-1 (1)</t>
  </si>
  <si>
    <t>101040</t>
  </si>
  <si>
    <t>Volqueta 10 m3</t>
  </si>
  <si>
    <t>TRECE  CON 24/100 DÓLARES</t>
  </si>
  <si>
    <t>301- 3 (1)</t>
  </si>
  <si>
    <t>101023</t>
  </si>
  <si>
    <t>Minicargador con accesorios</t>
  </si>
  <si>
    <t>407007</t>
  </si>
  <si>
    <t>Operador minicargador (Estr. Ocup. C1)</t>
  </si>
  <si>
    <t>VEINTE  Y UNO  CON 68/100 DÓLARES</t>
  </si>
  <si>
    <t>403 - 1</t>
  </si>
  <si>
    <t>200034</t>
  </si>
  <si>
    <t>SUB BASE CLASE 1</t>
  </si>
  <si>
    <t>M3</t>
  </si>
  <si>
    <t>VEINTE  Y DOS  CON 12/100 DÓLARES</t>
  </si>
  <si>
    <t>309-6 (5)J1</t>
  </si>
  <si>
    <t>300001</t>
  </si>
  <si>
    <t>Transporte de material</t>
  </si>
  <si>
    <t>CON 24/100 DÓLARES</t>
  </si>
  <si>
    <t>404 - 1</t>
  </si>
  <si>
    <t>200035</t>
  </si>
  <si>
    <t>BASE CLASE 1</t>
  </si>
  <si>
    <t>VEINTE  Y CINCO  CON 09/100 DÓLARES</t>
  </si>
  <si>
    <t>309-6 (5)33</t>
  </si>
  <si>
    <t>405-1</t>
  </si>
  <si>
    <t>101012</t>
  </si>
  <si>
    <t>Distribuidor de asfalto 1850 Gl, 195 HP</t>
  </si>
  <si>
    <t>101017</t>
  </si>
  <si>
    <t>Escoba autopropulsada de 76 HP</t>
  </si>
  <si>
    <t>200025</t>
  </si>
  <si>
    <t>Emulsion asfaltica</t>
  </si>
  <si>
    <t>408002</t>
  </si>
  <si>
    <t>Operador Distribuidor de asfalto (Estr. Ocup. C2)</t>
  </si>
  <si>
    <t>408003</t>
  </si>
  <si>
    <t>Operador de barredora autopropulsada (Estr. Ocup. C2)</t>
  </si>
  <si>
    <t>CON 52/100 DÓLARES</t>
  </si>
  <si>
    <t>405 (5)A1</t>
  </si>
  <si>
    <t>101033</t>
  </si>
  <si>
    <t>Terminadora de asfalto 107 HP</t>
  </si>
  <si>
    <t>101030</t>
  </si>
  <si>
    <t>Rodillo neumatico 77 HP</t>
  </si>
  <si>
    <t>200036</t>
  </si>
  <si>
    <t>MEZCLA ASFALTICA EN PLANTA</t>
  </si>
  <si>
    <t>400001</t>
  </si>
  <si>
    <t>OPERADOR TERMINADORA DE ASFALTO(Estr. Ocup. C1)</t>
  </si>
  <si>
    <t>DIECISEIS  CON 30/100 DÓLARES</t>
  </si>
  <si>
    <t>309-6 (5)4</t>
  </si>
  <si>
    <t>CON 30/100 DÓLARES</t>
  </si>
  <si>
    <t>307-2 (2)</t>
  </si>
  <si>
    <t>101003</t>
  </si>
  <si>
    <t>Bomba de agua</t>
  </si>
  <si>
    <t>101007</t>
  </si>
  <si>
    <t>Compactador manual</t>
  </si>
  <si>
    <t>200001</t>
  </si>
  <si>
    <t>Material para relleno</t>
  </si>
  <si>
    <t>200002</t>
  </si>
  <si>
    <t>Tablestacado</t>
  </si>
  <si>
    <t>Global</t>
  </si>
  <si>
    <t>DIEZ  CON 26/100 DÓLARES</t>
  </si>
  <si>
    <t>503-(6) E</t>
  </si>
  <si>
    <t>202011</t>
  </si>
  <si>
    <t>Hormigón Premezclado f´c=180 Kg/cm2</t>
  </si>
  <si>
    <t>300002</t>
  </si>
  <si>
    <t>TRANSPORTE DE HORMIGON</t>
  </si>
  <si>
    <t>M3-Km</t>
  </si>
  <si>
    <t>CIENTO NOVENTA Y  UNO  CON 87/100 DÓLARES</t>
  </si>
  <si>
    <t>503-(2)</t>
  </si>
  <si>
    <t>101037</t>
  </si>
  <si>
    <t>Vibrador de hormigon (8HP)</t>
  </si>
  <si>
    <t>6%MO</t>
  </si>
  <si>
    <t>202014</t>
  </si>
  <si>
    <t>Hormigón Premezclado f´c=280 Kg/cm2</t>
  </si>
  <si>
    <t>200015</t>
  </si>
  <si>
    <t>Aditivo plastificante-acelerante para hormigón</t>
  </si>
  <si>
    <t>Kg</t>
  </si>
  <si>
    <t>500057</t>
  </si>
  <si>
    <t>Encofrado y desencofrado metalico para estructura</t>
  </si>
  <si>
    <t>200041</t>
  </si>
  <si>
    <t>Bombeo de Hormigon</t>
  </si>
  <si>
    <t>DOSCIENTOS CUARENTA Y  NUEVE  CON 48/100 DÓLARES</t>
  </si>
  <si>
    <t>806-E1</t>
  </si>
  <si>
    <t>101001</t>
  </si>
  <si>
    <t>Andamios</t>
  </si>
  <si>
    <t>101002</t>
  </si>
  <si>
    <t>Bomba de agua 3"</t>
  </si>
  <si>
    <t>200037</t>
  </si>
  <si>
    <t>Vigueta metalica</t>
  </si>
  <si>
    <t>200039</t>
  </si>
  <si>
    <t>Tensores</t>
  </si>
  <si>
    <t>200038</t>
  </si>
  <si>
    <t>Tornillo alineador</t>
  </si>
  <si>
    <t>200040</t>
  </si>
  <si>
    <t>Tablero metalico</t>
  </si>
  <si>
    <t>402004</t>
  </si>
  <si>
    <t>Carpintero (Estr. Ocup D2)</t>
  </si>
  <si>
    <t>VEINTE  Y CINCO  CON 63/100 DÓLARES</t>
  </si>
  <si>
    <t>504 (1)</t>
  </si>
  <si>
    <t>101011</t>
  </si>
  <si>
    <t>Cortadora de hierro</t>
  </si>
  <si>
    <t>101031</t>
  </si>
  <si>
    <t>Soldadora</t>
  </si>
  <si>
    <t>200011</t>
  </si>
  <si>
    <t>alambre 18</t>
  </si>
  <si>
    <t>201001</t>
  </si>
  <si>
    <t>Acero de refuerzo f´c=4200 kg/cm2</t>
  </si>
  <si>
    <t>203007</t>
  </si>
  <si>
    <t>Electrodos para suelda</t>
  </si>
  <si>
    <t>203008</t>
  </si>
  <si>
    <t>Disco de corte</t>
  </si>
  <si>
    <t>300003</t>
  </si>
  <si>
    <t>TRANSPORTE DE ACERO DE REFUERZO</t>
  </si>
  <si>
    <t>KG-Km</t>
  </si>
  <si>
    <t>UNO  CON 88/100 DÓLARES</t>
  </si>
  <si>
    <t>607 - 6E</t>
  </si>
  <si>
    <t>202015</t>
  </si>
  <si>
    <t>Tubo PVC D=10 cm</t>
  </si>
  <si>
    <t>CINCO  CON 49/100 DÓLARES</t>
  </si>
  <si>
    <t>503-(6)E</t>
  </si>
  <si>
    <t>203004</t>
  </si>
  <si>
    <t>Tranflex</t>
  </si>
  <si>
    <t>405001</t>
  </si>
  <si>
    <t>Inspector de obra (Estr. Ocup B3)</t>
  </si>
  <si>
    <t>TRESCIENTOS SESENTA Y  CUATRO  CON 95/100 DÓLARES</t>
  </si>
  <si>
    <t>505-(7)E1</t>
  </si>
  <si>
    <t>200027</t>
  </si>
  <si>
    <t>Apoyo de Neopreno Tipo Stud</t>
  </si>
  <si>
    <t>QUINIENTOS CINCUENTA Y  TRES  CON 84/100 DÓLARES</t>
  </si>
  <si>
    <t>505-(1)B</t>
  </si>
  <si>
    <t>101026</t>
  </si>
  <si>
    <t>SOLDADORA 300 AMP</t>
  </si>
  <si>
    <t>101014</t>
  </si>
  <si>
    <t>Equipo de oxicorte</t>
  </si>
  <si>
    <t>101020</t>
  </si>
  <si>
    <t>Grua de patio</t>
  </si>
  <si>
    <t>101021</t>
  </si>
  <si>
    <t>Grua telescopica</t>
  </si>
  <si>
    <t>200016</t>
  </si>
  <si>
    <t>Acero estructural ASTM A-36</t>
  </si>
  <si>
    <t>200017</t>
  </si>
  <si>
    <t>Oxigeno</t>
  </si>
  <si>
    <t>203005</t>
  </si>
  <si>
    <t>Pintura anticorrosiva</t>
  </si>
  <si>
    <t>gln</t>
  </si>
  <si>
    <t>200018</t>
  </si>
  <si>
    <t>Thinner (Diluyente)</t>
  </si>
  <si>
    <t>Gln</t>
  </si>
  <si>
    <t>200019</t>
  </si>
  <si>
    <t>acetileno</t>
  </si>
  <si>
    <t>200031</t>
  </si>
  <si>
    <t>Obra falsa para montaje</t>
  </si>
  <si>
    <t>402006</t>
  </si>
  <si>
    <t>Soldador (Est. Oc. D2)</t>
  </si>
  <si>
    <t>407003</t>
  </si>
  <si>
    <t>Operador Grúa estacionaria (Estr. Ocup. C1)</t>
  </si>
  <si>
    <t>CUATRO  CON 13/100 DÓLARES</t>
  </si>
  <si>
    <t>505 (2)</t>
  </si>
  <si>
    <t>101019</t>
  </si>
  <si>
    <t>Grua 80 HP</t>
  </si>
  <si>
    <t>203006</t>
  </si>
  <si>
    <t>Acero estructural ASTM A-588</t>
  </si>
  <si>
    <t>300004</t>
  </si>
  <si>
    <t>TRASPORTE DE PLANCHAS PARA VIGAS</t>
  </si>
  <si>
    <t>505- (3)</t>
  </si>
  <si>
    <t>200014</t>
  </si>
  <si>
    <t>Material de obra falsa</t>
  </si>
  <si>
    <t>M2</t>
  </si>
  <si>
    <t>UNO  CON 82/100 DÓLARES</t>
  </si>
  <si>
    <t>505-E6</t>
  </si>
  <si>
    <t>100001</t>
  </si>
  <si>
    <t>Coches de rodaje</t>
  </si>
  <si>
    <t>101013</t>
  </si>
  <si>
    <t>Equipo de campo</t>
  </si>
  <si>
    <t>UNO  CON 87/100 DÓLARES</t>
  </si>
  <si>
    <t>507 (2)</t>
  </si>
  <si>
    <t>101008</t>
  </si>
  <si>
    <t>Compresor de aire</t>
  </si>
  <si>
    <t>101015</t>
  </si>
  <si>
    <t>Equipo de pintura</t>
  </si>
  <si>
    <t>203009</t>
  </si>
  <si>
    <t>Pintura de aluminio</t>
  </si>
  <si>
    <t>402003</t>
  </si>
  <si>
    <t>Pintor (Estr. Ocup. D2)</t>
  </si>
  <si>
    <t>CON 51/100 DÓLARES</t>
  </si>
  <si>
    <t>704-1(8)</t>
  </si>
  <si>
    <t>4.99%MO</t>
  </si>
  <si>
    <t>203001</t>
  </si>
  <si>
    <t>Conector Tipo Stud 5/8" x 75 mm</t>
  </si>
  <si>
    <t>203002</t>
  </si>
  <si>
    <t>Alfajia de 4 * 2.5 cm tratada</t>
  </si>
  <si>
    <t>203003</t>
  </si>
  <si>
    <t>Triplex 12 mm Tipo C</t>
  </si>
  <si>
    <t>NOVENTA  Y CUATRO  CON 77/100 DÓLARES</t>
  </si>
  <si>
    <t>402-(7) CO</t>
  </si>
  <si>
    <t>109001</t>
  </si>
  <si>
    <t>Herramientas varias</t>
  </si>
  <si>
    <t>217002</t>
  </si>
  <si>
    <t>Geodren</t>
  </si>
  <si>
    <t>202010</t>
  </si>
  <si>
    <t>Varios materiales</t>
  </si>
  <si>
    <t>418001</t>
  </si>
  <si>
    <t>Peón</t>
  </si>
  <si>
    <t>420001</t>
  </si>
  <si>
    <t>Técnico obras civiles</t>
  </si>
  <si>
    <t>CATORCE  CON 89/100 DÓLARES</t>
  </si>
  <si>
    <t>405-(8) HX</t>
  </si>
  <si>
    <t>100015</t>
  </si>
  <si>
    <t>Andamios de sostenimiento</t>
  </si>
  <si>
    <t>100014</t>
  </si>
  <si>
    <t>Equipo de fijación</t>
  </si>
  <si>
    <t>200114</t>
  </si>
  <si>
    <t>Malla hexagonal PT 8x12x2.7mm</t>
  </si>
  <si>
    <t>200115</t>
  </si>
  <si>
    <t>Alambre de amarre No. 18</t>
  </si>
  <si>
    <t>200116</t>
  </si>
  <si>
    <t>Cables de sostenimiento</t>
  </si>
  <si>
    <t>glo</t>
  </si>
  <si>
    <t>CATORCE  CON 56/100 DÓLARES</t>
  </si>
  <si>
    <t>504-(5) PE2</t>
  </si>
  <si>
    <t>108006</t>
  </si>
  <si>
    <t>Equipo de perforación</t>
  </si>
  <si>
    <t>108007</t>
  </si>
  <si>
    <t>Bomba de alta presión</t>
  </si>
  <si>
    <t>108005</t>
  </si>
  <si>
    <t>Compresor con martillo</t>
  </si>
  <si>
    <t>214001</t>
  </si>
  <si>
    <t>Placa de acero 200X200X10 y tuerca para 1"</t>
  </si>
  <si>
    <t>219001</t>
  </si>
  <si>
    <t>Broca para perforar en roca</t>
  </si>
  <si>
    <t>219002</t>
  </si>
  <si>
    <t>Barras de perforación</t>
  </si>
  <si>
    <t>219003</t>
  </si>
  <si>
    <t>Barras de acople</t>
  </si>
  <si>
    <t>211001</t>
  </si>
  <si>
    <t>Acero para pernos de anclaje</t>
  </si>
  <si>
    <t>423001</t>
  </si>
  <si>
    <t>Mecánico de equipo liviano (Estr. Oc. C3)</t>
  </si>
  <si>
    <t>422002</t>
  </si>
  <si>
    <t>Operador de track drill</t>
  </si>
  <si>
    <t>CIENTO CUARENTA Y  OCHO  CON 76/100 DÓLARES</t>
  </si>
  <si>
    <t>504-(5) PE1</t>
  </si>
  <si>
    <t>307-3 (1) MA</t>
  </si>
  <si>
    <t>SIETE  CON 28/100 DÓLARES</t>
  </si>
  <si>
    <t>MR123</t>
  </si>
  <si>
    <t>CINCUENTA  Y DOS  CON 97/100 DÓLARES</t>
  </si>
  <si>
    <t>503 (2) B</t>
  </si>
  <si>
    <t>101009</t>
  </si>
  <si>
    <t>Concretera 1 saco</t>
  </si>
  <si>
    <t>200006</t>
  </si>
  <si>
    <t>Cemento</t>
  </si>
  <si>
    <t>200007</t>
  </si>
  <si>
    <t>Arena para hormigón</t>
  </si>
  <si>
    <t>200008</t>
  </si>
  <si>
    <t>Agua</t>
  </si>
  <si>
    <t>200051</t>
  </si>
  <si>
    <t>Aditivo para hormigón</t>
  </si>
  <si>
    <t>200052</t>
  </si>
  <si>
    <t>Curador superficial para concreto</t>
  </si>
  <si>
    <t>408006</t>
  </si>
  <si>
    <t>Operador planta dosificadora de hormigon (Estr. Ocup. C2)</t>
  </si>
  <si>
    <t>DOSCIENTOS TREINTA Y  OCHO  CON 71/100 DÓLARES</t>
  </si>
  <si>
    <t>610-2</t>
  </si>
  <si>
    <t>101043</t>
  </si>
  <si>
    <t>Cortadora de concreto piso disco 14"</t>
  </si>
  <si>
    <t>309-6 (5)1</t>
  </si>
  <si>
    <t>CON 69/100 DÓLARES</t>
  </si>
  <si>
    <t>402-8 (1)</t>
  </si>
  <si>
    <t>200071</t>
  </si>
  <si>
    <t>CUATRO  CON 55/100 DÓLARES</t>
  </si>
  <si>
    <t>504-(4)ST</t>
  </si>
  <si>
    <t>200077</t>
  </si>
  <si>
    <t>DOCE  CON 55/100 DÓLARES</t>
  </si>
  <si>
    <t>307-3 (1) MP</t>
  </si>
  <si>
    <t>CUATROCIENTOS  CUATRO  CON 09/100 DÓLARES</t>
  </si>
  <si>
    <t>503-(2) HE</t>
  </si>
  <si>
    <t>101046</t>
  </si>
  <si>
    <t>Motosoldadora</t>
  </si>
  <si>
    <t>DOS  CON 59/100 DÓLARES</t>
  </si>
  <si>
    <t>ELEC-012</t>
  </si>
  <si>
    <t>104001</t>
  </si>
  <si>
    <t>Herramientas manuales</t>
  </si>
  <si>
    <t>105005</t>
  </si>
  <si>
    <t>equipo de seguridad personal EPP</t>
  </si>
  <si>
    <t>301001</t>
  </si>
  <si>
    <t>Camioneta doble cabina, 4x4 gasolina</t>
  </si>
  <si>
    <t>hora</t>
  </si>
  <si>
    <t>415001</t>
  </si>
  <si>
    <t>Ingeniero eléctrico</t>
  </si>
  <si>
    <t>412001</t>
  </si>
  <si>
    <t>Maestro electricista CAT C1</t>
  </si>
  <si>
    <t>414002</t>
  </si>
  <si>
    <t>Liniero EO C1</t>
  </si>
  <si>
    <t>OCHO  CON 41/100 DÓLARES</t>
  </si>
  <si>
    <t>ELEC-006</t>
  </si>
  <si>
    <t>107001</t>
  </si>
  <si>
    <t>Camión grúa de 10 ton</t>
  </si>
  <si>
    <t>206001</t>
  </si>
  <si>
    <t>Poste circular de H.A. de 12 m 400 kg EU</t>
  </si>
  <si>
    <t>301002</t>
  </si>
  <si>
    <t>Camión plataforma</t>
  </si>
  <si>
    <t>416001</t>
  </si>
  <si>
    <t>Maestro liniero</t>
  </si>
  <si>
    <t>413002</t>
  </si>
  <si>
    <t>Ayudante de liniero EO D2</t>
  </si>
  <si>
    <t>CUATROCIENTOS OCHENTA Y  SIETE  CON 27/100 DÓLARES</t>
  </si>
  <si>
    <t>ELEC-005</t>
  </si>
  <si>
    <t>206002</t>
  </si>
  <si>
    <t>Poste de PRFV 10 mts</t>
  </si>
  <si>
    <t>SEISCIENTOS SESENTA Y  CUATRO  CON 83/100 DÓLARES</t>
  </si>
  <si>
    <t>ELEC-004</t>
  </si>
  <si>
    <t>412002</t>
  </si>
  <si>
    <t>Maestro de obra</t>
  </si>
  <si>
    <t>CUARENTA  Y CINCO  CON 94/100 DÓLARES</t>
  </si>
  <si>
    <t>ELEC-011</t>
  </si>
  <si>
    <t>400004</t>
  </si>
  <si>
    <t>Maestro eléctrico/liniero/subestación</t>
  </si>
  <si>
    <t>ONCE  CON 85/100 DÓLARES</t>
  </si>
  <si>
    <t>ELEC-013</t>
  </si>
  <si>
    <t>300005</t>
  </si>
  <si>
    <t>Transporte de postes</t>
  </si>
  <si>
    <t>Km</t>
  </si>
  <si>
    <t>400006</t>
  </si>
  <si>
    <t>ayudente de electricista</t>
  </si>
  <si>
    <t>TRESCIENTOS TREINTA Y  UNO  CON 01/100 DÓLARES</t>
  </si>
  <si>
    <t>ELEC-008</t>
  </si>
  <si>
    <t>108001</t>
  </si>
  <si>
    <t>Martillo de demolicióna gasolina, 1,7 kW, 65 J</t>
  </si>
  <si>
    <t>207001</t>
  </si>
  <si>
    <t>Piedra natural</t>
  </si>
  <si>
    <t>SETENTA  Y SIETE  CON 14/100 DÓLARES</t>
  </si>
  <si>
    <t>ELEC-009</t>
  </si>
  <si>
    <t>SETENTA  Y CINCO  CON 41/100 DÓLARES</t>
  </si>
  <si>
    <t>ELEC-010</t>
  </si>
  <si>
    <t>105002</t>
  </si>
  <si>
    <t>Trepadora de arco regulable, para poste de hormigón</t>
  </si>
  <si>
    <t>205002</t>
  </si>
  <si>
    <t>Conductor triplex AL 2x 6 AWG, 7 h AAC</t>
  </si>
  <si>
    <t>413001</t>
  </si>
  <si>
    <t>Ayudante de electricista</t>
  </si>
  <si>
    <t>414001</t>
  </si>
  <si>
    <t>Electricista EO. D2</t>
  </si>
  <si>
    <t>CINCO  CON 53/100 DÓLARES</t>
  </si>
  <si>
    <t>ELEC-007</t>
  </si>
  <si>
    <t>100012</t>
  </si>
  <si>
    <t>Herramienta básica liniero</t>
  </si>
  <si>
    <t>100013</t>
  </si>
  <si>
    <t>Escalera telescopica de fibra</t>
  </si>
  <si>
    <t>200108</t>
  </si>
  <si>
    <t>Kit de montaje e instalación</t>
  </si>
  <si>
    <t>200109</t>
  </si>
  <si>
    <t>Brazo metalico de 2" diametro</t>
  </si>
  <si>
    <t>200110</t>
  </si>
  <si>
    <t>Fotocelda 220V 1000W</t>
  </si>
  <si>
    <t>210001</t>
  </si>
  <si>
    <t>Luminaria LED exterior para AP de 175 W 3000k</t>
  </si>
  <si>
    <t>200112</t>
  </si>
  <si>
    <t>Conductor de Cu THHN flexible 12 AWG</t>
  </si>
  <si>
    <t>400005</t>
  </si>
  <si>
    <t>Electricistas</t>
  </si>
  <si>
    <t>OCHOCIENTOS SETENTA Y  SEIS  CON 77/100 DÓLARES</t>
  </si>
  <si>
    <t>ELEC-001</t>
  </si>
  <si>
    <t>209004</t>
  </si>
  <si>
    <t>Aislador rollo, porcelana, 0,25 kV, ANSI 53-2</t>
  </si>
  <si>
    <t>208003</t>
  </si>
  <si>
    <t>Abrazadera acero galvanizado, pletina, 3 pernos, 38 x 4 x 140-160 mm</t>
  </si>
  <si>
    <t>200111</t>
  </si>
  <si>
    <t>Bastidor acero galvanizado, 1 vía, 38 x 4 mm (1-1/2" x 11/64")</t>
  </si>
  <si>
    <t>208004</t>
  </si>
  <si>
    <t>cinta de armar</t>
  </si>
  <si>
    <t>TREINTA  CON 73/100 DÓLARES</t>
  </si>
  <si>
    <t>ELEC-014</t>
  </si>
  <si>
    <t>105006</t>
  </si>
  <si>
    <t>Herramientas manuales electricista</t>
  </si>
  <si>
    <t>CINCO  CON 74/100 DÓLARES</t>
  </si>
  <si>
    <t>ELEC-015</t>
  </si>
  <si>
    <t>ELEC-017</t>
  </si>
  <si>
    <t>DIECISEIS  CON 55/100 DÓLARES</t>
  </si>
  <si>
    <t>ELEC-018</t>
  </si>
  <si>
    <t>ELEC-002</t>
  </si>
  <si>
    <t>105001</t>
  </si>
  <si>
    <t>Cinturón de seguridad tipo liniero</t>
  </si>
  <si>
    <t>106001</t>
  </si>
  <si>
    <t>Tecle manual, 2 ton, 9 m</t>
  </si>
  <si>
    <t>105003</t>
  </si>
  <si>
    <t>Cizalla manual, cable 300 MCM, varilla acero 5 mm</t>
  </si>
  <si>
    <t>105004</t>
  </si>
  <si>
    <t>Mordaza para cables, tipo Chicago (comelón), para conductor ACSR 6 - 1/0</t>
  </si>
  <si>
    <t>209001</t>
  </si>
  <si>
    <t>Retención preformada para acero de acero galvanizado de 9,51 mm (3/8") de diá.</t>
  </si>
  <si>
    <t>208001</t>
  </si>
  <si>
    <t>Varilla de anclaje de acero galvanizado, 16 mm (5/8") de diá. y 1800 mm long., con tuerca y arandela</t>
  </si>
  <si>
    <t>209002</t>
  </si>
  <si>
    <t>Cable de acero galvanizado, grado Siemens Martin, 7 hilos, 9,51 mm (3/8") de diá., 3.155 kgf</t>
  </si>
  <si>
    <t>208002</t>
  </si>
  <si>
    <t>Guardacabo para cable de acero de 9,51 mm (3/8") de diá.</t>
  </si>
  <si>
    <t>209003</t>
  </si>
  <si>
    <t>Bloque cónico de hormigón armado, base inferior 400 mm diá., base superior 150 mm diá., 200 mm altura total, orificio 20 mm de diá.</t>
  </si>
  <si>
    <t>SESENTA  Y SIETE  CON 64/100 DÓLARES</t>
  </si>
  <si>
    <t>ELEC-003</t>
  </si>
  <si>
    <t>OCHO  CON 13/100 DÓLARES</t>
  </si>
  <si>
    <t>ELEC-016</t>
  </si>
  <si>
    <t>106002</t>
  </si>
  <si>
    <t>Escalera tipo telescópica, fibra de vidrio, h= 6.40 m</t>
  </si>
  <si>
    <t>205001</t>
  </si>
  <si>
    <t>Cable multiplex Al, neutro desnudo (PE), ASC, 2 x 6 AWG, 600V, dúplex</t>
  </si>
  <si>
    <t>ONCE  CON 29/100 DÓLARES</t>
  </si>
  <si>
    <t>ELEC-019</t>
  </si>
  <si>
    <t>207002</t>
  </si>
  <si>
    <t>Pintura REFLECTIVA</t>
  </si>
  <si>
    <t>galón</t>
  </si>
  <si>
    <t>417001</t>
  </si>
  <si>
    <t>Ayudante de albañil</t>
  </si>
  <si>
    <t>419001</t>
  </si>
  <si>
    <t>Albañil</t>
  </si>
  <si>
    <t>CUATROCIENTOS CINCUENTA Y  UNO  CON 57/100 DÓLARES</t>
  </si>
  <si>
    <t>705-(1)2B</t>
  </si>
  <si>
    <t>101005</t>
  </si>
  <si>
    <t>Camioneta</t>
  </si>
  <si>
    <t>101035</t>
  </si>
  <si>
    <t>Vehiculo con caldero</t>
  </si>
  <si>
    <t>202016</t>
  </si>
  <si>
    <t>Pintura termoplastica blanca</t>
  </si>
  <si>
    <t>Galon</t>
  </si>
  <si>
    <t>202001</t>
  </si>
  <si>
    <t>Microesferas</t>
  </si>
  <si>
    <t>202002</t>
  </si>
  <si>
    <t>Diluyente de trafico</t>
  </si>
  <si>
    <t>TRES  CON 75/100 DÓLARES</t>
  </si>
  <si>
    <t>705-(1) EJE</t>
  </si>
  <si>
    <t>705-(3)22</t>
  </si>
  <si>
    <t>408005</t>
  </si>
  <si>
    <t>Operador equipos moviles de planta (Estr. Ocup. C2)</t>
  </si>
  <si>
    <t>VEINTE  Y OCHO  CON 94/100 DÓLARES</t>
  </si>
  <si>
    <t>705-(3)23</t>
  </si>
  <si>
    <t>SETENTA  Y TRES  CON 15/100 DÓLARES</t>
  </si>
  <si>
    <t>705-(4)B</t>
  </si>
  <si>
    <t>202004</t>
  </si>
  <si>
    <t>Tachas reflectivas bidireccionales color amarillo</t>
  </si>
  <si>
    <t>202005</t>
  </si>
  <si>
    <t>Bitument hot-applied bituminous m.a.</t>
  </si>
  <si>
    <t>lb</t>
  </si>
  <si>
    <t>CUATRO  CON 04/100 DÓLARES</t>
  </si>
  <si>
    <t>705-(3)24</t>
  </si>
  <si>
    <t>VEINTE  Y CINCO  CON 94/100 DÓLARES</t>
  </si>
  <si>
    <t>705-(5)RC</t>
  </si>
  <si>
    <t>109002</t>
  </si>
  <si>
    <t>Herramienta menor</t>
  </si>
  <si>
    <t>200123</t>
  </si>
  <si>
    <t>202012</t>
  </si>
  <si>
    <t>Elementos de fijacion</t>
  </si>
  <si>
    <t>UNO MIL TRESCIENTOS TRECE  CON 81/100 DÓLARES</t>
  </si>
  <si>
    <t>705-(5)RP</t>
  </si>
  <si>
    <t>200125</t>
  </si>
  <si>
    <t>DOS MIL CIENTO CINCUENTA Y  OCHO  CON 40/100 DÓLARES</t>
  </si>
  <si>
    <t>708-5(1)2A 75X75</t>
  </si>
  <si>
    <t>101010</t>
  </si>
  <si>
    <t>Cortadora de disco</t>
  </si>
  <si>
    <t>202006</t>
  </si>
  <si>
    <t>Anticorrosivo Cromato 5 (CO)</t>
  </si>
  <si>
    <t>202007</t>
  </si>
  <si>
    <t>Esmalte varios colores (SPR)</t>
  </si>
  <si>
    <t>202009</t>
  </si>
  <si>
    <t>Lamina de aluminio e=2 mm</t>
  </si>
  <si>
    <t>202008</t>
  </si>
  <si>
    <t>Lamina reflectiva tipo VII-XI incluye adherente E44</t>
  </si>
  <si>
    <t>202013</t>
  </si>
  <si>
    <t>tubo cuadrado 50x50x2 mm</t>
  </si>
  <si>
    <t>CIENTO SETENTA Y  SEIS  CON 84/100 DÓLARES</t>
  </si>
  <si>
    <t>708-5(1)2A 75X100</t>
  </si>
  <si>
    <t>DOSCIENTOS TREINTA Y  CINCO  CON 36/100 DÓLARES</t>
  </si>
  <si>
    <t>708-5(1)2A 90X120</t>
  </si>
  <si>
    <t>DOSCIENTOS SETENTA Y  TRES  CON 05/100 DÓLARES</t>
  </si>
  <si>
    <t>708-5(1)2A 75X75 PR</t>
  </si>
  <si>
    <t>708-5(1)2PR 75X45</t>
  </si>
  <si>
    <t>CIENTO CUARENTA Y  CUATRO  CON 01/100 DÓLARES</t>
  </si>
  <si>
    <t>708-5(1)2PR 75X90</t>
  </si>
  <si>
    <t>CIENTO OCHENTA Y  NUEVE  CON 35/100 DÓLARES</t>
  </si>
  <si>
    <t>708-5(1)2PR 60X75</t>
  </si>
  <si>
    <t>DOSCIENTOS  DOS  CON 66/100 DÓLARES</t>
  </si>
  <si>
    <t>708-5(1)2A 240X120</t>
  </si>
  <si>
    <t>CUATROCIENTOS VEINTE Y  UNO  CON 78/100 DÓLARES</t>
  </si>
  <si>
    <t>703 (1)</t>
  </si>
  <si>
    <t>200118</t>
  </si>
  <si>
    <t>Guardavía galvanizada norma INEN 2473 s</t>
  </si>
  <si>
    <t>200119</t>
  </si>
  <si>
    <t>Gemas reflectivas doble</t>
  </si>
  <si>
    <t>200120</t>
  </si>
  <si>
    <t>Poste de guardavía H=1.80 mt</t>
  </si>
  <si>
    <t>200121</t>
  </si>
  <si>
    <t>Perno galvanizado M16x38 y tuerca galvanizada M16</t>
  </si>
  <si>
    <t>200122</t>
  </si>
  <si>
    <t>Terminal de guardavía</t>
  </si>
  <si>
    <t>SETENTA  Y OCHO  CON 92/100 DÓLARES</t>
  </si>
  <si>
    <t>V-PUBLI</t>
  </si>
  <si>
    <t>200124</t>
  </si>
  <si>
    <t>Vallas informativas</t>
  </si>
  <si>
    <t>SETECIENTOS NOVENTA Y  CUATRO  CON 42/100 DÓLARES</t>
  </si>
  <si>
    <t>Cinta para señalización</t>
  </si>
  <si>
    <t>Equipo de proyección</t>
  </si>
  <si>
    <t>Material de apoyo para charla</t>
  </si>
  <si>
    <t>Parque Eólico</t>
  </si>
  <si>
    <t>CELEC EP  - GENSUR</t>
  </si>
  <si>
    <t>1.</t>
  </si>
  <si>
    <t>2.</t>
  </si>
  <si>
    <t>3.</t>
  </si>
  <si>
    <t>4.</t>
  </si>
  <si>
    <t>5.</t>
  </si>
  <si>
    <t>Plancha de Sintra de PVC</t>
  </si>
  <si>
    <t xml:space="preserve">  CON 00/100 DÓLARES</t>
  </si>
  <si>
    <t>Rubro</t>
  </si>
  <si>
    <t>Detalle</t>
  </si>
  <si>
    <t>EQUIPOS</t>
  </si>
  <si>
    <t>MANO DE OBRA</t>
  </si>
  <si>
    <t>SUBTOTAL M</t>
  </si>
  <si>
    <t>SUBTOTAL N</t>
  </si>
  <si>
    <t>MATERIALES</t>
  </si>
  <si>
    <t>Tarifa</t>
  </si>
  <si>
    <t>Jornal/hr</t>
  </si>
  <si>
    <t>SUBTOTAL O</t>
  </si>
  <si>
    <t>TRANSPORTE</t>
  </si>
  <si>
    <t>SUBTOTAL P</t>
  </si>
  <si>
    <t>Costo hora</t>
  </si>
  <si>
    <t>Rendimiento</t>
  </si>
  <si>
    <t>Costo</t>
  </si>
  <si>
    <t>Precio unitario</t>
  </si>
  <si>
    <t>A</t>
  </si>
  <si>
    <t>B</t>
  </si>
  <si>
    <t>C=A*B</t>
  </si>
  <si>
    <t>R</t>
  </si>
  <si>
    <t>D=C*R</t>
  </si>
  <si>
    <t>TOTAL COSTO DIRECTO (M+N+O+P)</t>
  </si>
  <si>
    <t>INDIRECTOS %</t>
  </si>
  <si>
    <t>UTILIDAD %</t>
  </si>
  <si>
    <t>COSTO TOTAL DEL RUBRO</t>
  </si>
  <si>
    <t>VALOR OFERTADO</t>
  </si>
  <si>
    <t>ESTE PRECIO NO INCLUYE IVA</t>
  </si>
  <si>
    <t>1.6 ANÁLISIS DE PRECIOS UNITARIOS</t>
  </si>
  <si>
    <t>izq</t>
  </si>
  <si>
    <t>semergencia -iz</t>
  </si>
  <si>
    <t>PMA001</t>
  </si>
  <si>
    <t>PMA002</t>
  </si>
  <si>
    <t>PMA003</t>
  </si>
  <si>
    <t>PMA004</t>
  </si>
  <si>
    <t>PMA005</t>
  </si>
  <si>
    <t>PMA006</t>
  </si>
  <si>
    <t>PMA007</t>
  </si>
  <si>
    <t>PMA008</t>
  </si>
  <si>
    <t>PRESUPUESTO DE PMA</t>
  </si>
  <si>
    <t>PLAN DE PREVENCIÓN Y MITIGACIÓN DE IMPACTOS</t>
  </si>
  <si>
    <t>Riego de agua por medio de camión cisterna</t>
  </si>
  <si>
    <t>Letreros preventivos ambientales temporales 750x750 mm leyenda: No prender fuego, No arrojar basura, Fuente de agua, zona de almacenamiento de desechos especiales y peligrosos, área de almacenamiento de desechos, use los basureros, no desechos y escombros al agua, etc.</t>
  </si>
  <si>
    <t>PLAN DE MANEJO DE DESECHOS</t>
  </si>
  <si>
    <t>PMA009</t>
  </si>
  <si>
    <t>PMA010</t>
  </si>
  <si>
    <t>PMA011</t>
  </si>
  <si>
    <t>PMA012</t>
  </si>
  <si>
    <t>PMA013</t>
  </si>
  <si>
    <t>PMA014</t>
  </si>
  <si>
    <t>PMA015</t>
  </si>
  <si>
    <t>PMA016</t>
  </si>
  <si>
    <t>PMA017</t>
  </si>
  <si>
    <t>PMA018</t>
  </si>
  <si>
    <t>PMA019</t>
  </si>
  <si>
    <t>Sitio de acopio temporal de desechos (Área techada y con pisos de hormigón y cerramientos laterales) 3x3 m.</t>
  </si>
  <si>
    <t>Instalación de trampas de grasas y aceites</t>
  </si>
  <si>
    <t>Registro de generador de desechos peligrosos</t>
  </si>
  <si>
    <t>Área para almacenamiento de desechos peligrosos</t>
  </si>
  <si>
    <t>PLAN DE CAPACITACIÓN</t>
  </si>
  <si>
    <t>Charlas de capacitación de adiestramiento al personal</t>
  </si>
  <si>
    <t>Charla de concientización</t>
  </si>
  <si>
    <t>Elaboración de Afiches</t>
  </si>
  <si>
    <t xml:space="preserve">Comunicados radiales </t>
  </si>
  <si>
    <t>PLAN DE RELACIONES COMUNITARIAS</t>
  </si>
  <si>
    <t>PMA020</t>
  </si>
  <si>
    <t>PMA021</t>
  </si>
  <si>
    <t>PMA022</t>
  </si>
  <si>
    <t>PLAN DE CONTINGENCIAS</t>
  </si>
  <si>
    <t>PLAN DE MONITOREO Y SEGUIMIENTO</t>
  </si>
  <si>
    <t>Monitoreo de ruido ambiente diurno y nocturno dependiendo de la jornada laboral, Acuerdo Ministerial 097A</t>
  </si>
  <si>
    <t>Monitoreo de calidad del agua, Acuerdo Ministerial 097 A</t>
  </si>
  <si>
    <t>Monitoreo de calidad de suelo, Acuerdo Ministerial 097 A</t>
  </si>
  <si>
    <t>Tecnico Ambiental</t>
  </si>
  <si>
    <t>mes</t>
  </si>
  <si>
    <t>global</t>
  </si>
  <si>
    <t>U</t>
  </si>
  <si>
    <t>Tanquero de agua de 6000 lts (210HP).</t>
  </si>
  <si>
    <t>TRES  CON 92/100 DÓLARES</t>
  </si>
  <si>
    <t>UN MIL DOSCIENTOS TREIBTA Y CINCO CON 12/100 DÓLARES</t>
  </si>
  <si>
    <t>Valla publicitaria</t>
  </si>
  <si>
    <t>Valla informativa</t>
  </si>
  <si>
    <t>SEIS CIENTOS CINCUENTA Y SEIS CON 33/100 DÓLARES</t>
  </si>
  <si>
    <t>Cobertura con plástico</t>
  </si>
  <si>
    <t>Plástico</t>
  </si>
  <si>
    <t>Soldador</t>
  </si>
  <si>
    <t>Pln</t>
  </si>
  <si>
    <t>Malla Armex R-283 (6.25x2.40) 6.0mm 10x10</t>
  </si>
  <si>
    <t>Techo de zinc</t>
  </si>
  <si>
    <t>Recipientes metálicos</t>
  </si>
  <si>
    <t>Tanques metálicos</t>
  </si>
  <si>
    <t>Manejo de capa vegetal y suelo orgánico (escombrera)</t>
  </si>
  <si>
    <t>Tractor de oruga de 215 HP</t>
  </si>
  <si>
    <t>Semilla</t>
  </si>
  <si>
    <t>Fertilizante</t>
  </si>
  <si>
    <t>Derecho escombrera</t>
  </si>
  <si>
    <t>Bateria sanitaria</t>
  </si>
  <si>
    <t>Encofrado madera (3 Usos)</t>
  </si>
  <si>
    <t>Tubo PVC desague 110 mm. X 3 m.</t>
  </si>
  <si>
    <t>Ingeniero medio ambiente (Estr. Ocup. B1)</t>
  </si>
  <si>
    <t>Afiches</t>
  </si>
  <si>
    <t>Comunicados radiales</t>
  </si>
  <si>
    <t>Sociologo</t>
  </si>
  <si>
    <t xml:space="preserve">INDIRECTOS 21% </t>
  </si>
  <si>
    <t>Manejo de contingencias (kit para derrames)</t>
  </si>
  <si>
    <t>Monitoreo de ruido</t>
  </si>
  <si>
    <t>Montoreo de agua</t>
  </si>
  <si>
    <t>Monitoreo de suelo</t>
  </si>
  <si>
    <t>6-01-2022</t>
  </si>
  <si>
    <t>Manejo de efluentes domésticos (batería sanitaria movil)</t>
  </si>
  <si>
    <t>Ejecución del Plan de Manejo Ambiental</t>
  </si>
  <si>
    <t>Relacionador comunitario participación media jornada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</si>
</sst>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"/>
    <numFmt numFmtId="165" formatCode="#,##0.00000"/>
    <numFmt numFmtId="166" formatCode="#,##0.0"/>
    <numFmt numFmtId="167" formatCode="#,##0.000"/>
    <numFmt numFmtId="168" formatCode="#,##0.0000000"/>
  </numFmts>
  <fonts count="13" x14ac:knownFonts="1">
    <font>
      <sz val="11"/>
      <name val="Calibri"/>
      <family val="2"/>
      <scheme val="minor"/>
    </font>
    <font>
      <sz val="9"/>
      <name val="Arial"/>
    </font>
    <font>
      <b/>
      <sz val="9"/>
      <name val="Arial"/>
    </font>
    <font>
      <b/>
      <sz val="11"/>
      <name val="Arial"/>
    </font>
    <font>
      <sz val="8"/>
      <name val="Arial"/>
      <family val="2"/>
    </font>
    <font>
      <sz val="8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Century Gothic"/>
      <family val="2"/>
    </font>
    <font>
      <b/>
      <sz val="9"/>
      <name val="Century Gothic"/>
      <family val="2"/>
    </font>
    <font>
      <b/>
      <sz val="10"/>
      <name val="Century Gothic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1"/>
  </cellStyleXfs>
  <cellXfs count="223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/>
    </xf>
    <xf numFmtId="49" fontId="1" fillId="0" borderId="2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>
      <alignment horizontal="right" vertical="center"/>
    </xf>
    <xf numFmtId="4" fontId="2" fillId="0" borderId="2" xfId="0" applyNumberFormat="1" applyFont="1" applyFill="1" applyBorder="1" applyAlignment="1">
      <alignment horizontal="right" vertical="center"/>
    </xf>
    <xf numFmtId="4" fontId="1" fillId="0" borderId="4" xfId="0" applyNumberFormat="1" applyFont="1" applyBorder="1" applyAlignment="1">
      <alignment horizontal="right" vertical="center"/>
    </xf>
    <xf numFmtId="4" fontId="2" fillId="0" borderId="5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left" vertical="center"/>
    </xf>
    <xf numFmtId="4" fontId="2" fillId="0" borderId="7" xfId="0" applyNumberFormat="1" applyFont="1" applyBorder="1" applyAlignment="1">
      <alignment horizontal="right" vertical="center"/>
    </xf>
    <xf numFmtId="4" fontId="1" fillId="0" borderId="9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left" inden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right"/>
    </xf>
    <xf numFmtId="49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4" fontId="2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165" fontId="1" fillId="0" borderId="2" xfId="0" applyNumberFormat="1" applyFont="1" applyBorder="1" applyAlignment="1">
      <alignment horizontal="right" vertical="center"/>
    </xf>
    <xf numFmtId="4" fontId="1" fillId="0" borderId="2" xfId="0" applyNumberFormat="1" applyFont="1" applyBorder="1" applyAlignment="1">
      <alignment horizontal="right" vertical="center"/>
    </xf>
    <xf numFmtId="10" fontId="1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2" fillId="0" borderId="12" xfId="0" applyNumberFormat="1" applyFont="1" applyBorder="1" applyAlignment="1">
      <alignment horizontal="right"/>
    </xf>
    <xf numFmtId="4" fontId="2" fillId="0" borderId="13" xfId="0" applyNumberFormat="1" applyFont="1" applyBorder="1" applyAlignment="1">
      <alignment horizontal="right"/>
    </xf>
    <xf numFmtId="49" fontId="2" fillId="0" borderId="0" xfId="0" applyNumberFormat="1" applyFont="1" applyAlignment="1">
      <alignment horizontal="left" indent="1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Fill="1" applyAlignment="1">
      <alignment horizontal="left" indent="1"/>
    </xf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4" fontId="1" fillId="0" borderId="0" xfId="0" applyNumberFormat="1" applyFont="1" applyFill="1" applyAlignment="1">
      <alignment horizontal="right"/>
    </xf>
    <xf numFmtId="4" fontId="1" fillId="0" borderId="2" xfId="0" applyNumberFormat="1" applyFont="1" applyBorder="1" applyAlignment="1">
      <alignment horizontal="right"/>
    </xf>
    <xf numFmtId="49" fontId="4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justify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right" vertical="center"/>
    </xf>
    <xf numFmtId="49" fontId="2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right"/>
    </xf>
    <xf numFmtId="49" fontId="1" fillId="0" borderId="13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49" fontId="7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center"/>
    </xf>
    <xf numFmtId="4" fontId="7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164" fontId="7" fillId="0" borderId="2" xfId="0" applyNumberFormat="1" applyFont="1" applyBorder="1" applyAlignment="1">
      <alignment horizontal="right"/>
    </xf>
    <xf numFmtId="49" fontId="7" fillId="0" borderId="13" xfId="0" applyNumberFormat="1" applyFont="1" applyBorder="1" applyAlignment="1">
      <alignment horizontal="center"/>
    </xf>
    <xf numFmtId="4" fontId="1" fillId="0" borderId="2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left"/>
    </xf>
    <xf numFmtId="49" fontId="7" fillId="0" borderId="13" xfId="0" applyNumberFormat="1" applyFont="1" applyBorder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166" fontId="7" fillId="0" borderId="2" xfId="0" applyNumberFormat="1" applyFont="1" applyBorder="1" applyAlignment="1">
      <alignment horizontal="right"/>
    </xf>
    <xf numFmtId="4" fontId="7" fillId="0" borderId="2" xfId="0" applyNumberFormat="1" applyFont="1" applyBorder="1" applyAlignment="1">
      <alignment horizontal="center" vertical="center"/>
    </xf>
    <xf numFmtId="4" fontId="7" fillId="0" borderId="2" xfId="0" applyNumberFormat="1" applyFont="1" applyBorder="1" applyAlignment="1">
      <alignment horizontal="right" vertical="center"/>
    </xf>
    <xf numFmtId="164" fontId="7" fillId="0" borderId="2" xfId="0" applyNumberFormat="1" applyFont="1" applyBorder="1" applyAlignment="1">
      <alignment horizontal="right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left" vertical="center"/>
    </xf>
    <xf numFmtId="0" fontId="7" fillId="0" borderId="0" xfId="0" applyFont="1"/>
    <xf numFmtId="2" fontId="1" fillId="0" borderId="2" xfId="0" applyNumberFormat="1" applyFont="1" applyBorder="1"/>
    <xf numFmtId="49" fontId="2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left"/>
    </xf>
    <xf numFmtId="49" fontId="7" fillId="0" borderId="13" xfId="0" applyNumberFormat="1" applyFont="1" applyBorder="1" applyAlignment="1">
      <alignment horizontal="left"/>
    </xf>
    <xf numFmtId="49" fontId="7" fillId="0" borderId="10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0" fillId="0" borderId="2" xfId="0" applyFont="1" applyBorder="1"/>
    <xf numFmtId="0" fontId="10" fillId="0" borderId="2" xfId="0" applyFont="1" applyBorder="1" applyAlignment="1">
      <alignment horizontal="justify" vertical="justify"/>
    </xf>
    <xf numFmtId="0" fontId="11" fillId="0" borderId="2" xfId="0" applyFont="1" applyBorder="1"/>
    <xf numFmtId="0" fontId="12" fillId="0" borderId="2" xfId="0" applyFont="1" applyBorder="1"/>
    <xf numFmtId="49" fontId="2" fillId="0" borderId="2" xfId="1" applyNumberFormat="1" applyFont="1" applyBorder="1" applyAlignment="1">
      <alignment horizontal="center"/>
    </xf>
    <xf numFmtId="4" fontId="1" fillId="0" borderId="2" xfId="1" applyNumberFormat="1" applyFont="1" applyBorder="1" applyAlignment="1">
      <alignment horizontal="right" vertical="center"/>
    </xf>
    <xf numFmtId="165" fontId="1" fillId="0" borderId="2" xfId="1" applyNumberFormat="1" applyFont="1" applyBorder="1" applyAlignment="1">
      <alignment horizontal="right" vertical="center"/>
    </xf>
    <xf numFmtId="4" fontId="1" fillId="0" borderId="2" xfId="1" applyNumberFormat="1" applyFont="1" applyBorder="1" applyAlignment="1">
      <alignment horizontal="center" vertical="center"/>
    </xf>
    <xf numFmtId="49" fontId="1" fillId="0" borderId="1" xfId="1" applyNumberFormat="1" applyFont="1" applyAlignment="1">
      <alignment horizontal="left" indent="1"/>
    </xf>
    <xf numFmtId="4" fontId="7" fillId="0" borderId="2" xfId="1" applyNumberFormat="1" applyFont="1" applyBorder="1" applyAlignment="1">
      <alignment horizontal="right" vertical="center"/>
    </xf>
    <xf numFmtId="165" fontId="7" fillId="0" borderId="2" xfId="1" applyNumberFormat="1" applyFont="1" applyBorder="1" applyAlignment="1">
      <alignment horizontal="right" vertical="center"/>
    </xf>
    <xf numFmtId="4" fontId="7" fillId="0" borderId="2" xfId="1" applyNumberFormat="1" applyFont="1" applyBorder="1" applyAlignment="1">
      <alignment horizontal="center" vertical="center"/>
    </xf>
    <xf numFmtId="4" fontId="6" fillId="0" borderId="2" xfId="1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67" fontId="7" fillId="0" borderId="2" xfId="1" applyNumberFormat="1" applyFont="1" applyBorder="1" applyAlignment="1">
      <alignment horizontal="right" vertical="center"/>
    </xf>
    <xf numFmtId="168" fontId="7" fillId="0" borderId="2" xfId="1" applyNumberFormat="1" applyFont="1" applyBorder="1" applyAlignment="1">
      <alignment horizontal="right" vertical="center"/>
    </xf>
    <xf numFmtId="49" fontId="1" fillId="0" borderId="13" xfId="0" applyNumberFormat="1" applyFont="1" applyBorder="1" applyAlignment="1">
      <alignment horizontal="left" vertical="center" wrapText="1"/>
    </xf>
    <xf numFmtId="49" fontId="7" fillId="0" borderId="1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justify" vertical="top"/>
    </xf>
    <xf numFmtId="49" fontId="1" fillId="0" borderId="1" xfId="0" applyNumberFormat="1" applyFont="1" applyBorder="1" applyAlignment="1">
      <alignment horizontal="justify" vertical="top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4" fontId="2" fillId="0" borderId="14" xfId="0" applyNumberFormat="1" applyFont="1" applyBorder="1" applyAlignment="1">
      <alignment horizontal="center" vertical="center"/>
    </xf>
    <xf numFmtId="4" fontId="2" fillId="0" borderId="15" xfId="0" applyNumberFormat="1" applyFont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15" xfId="0" applyFont="1" applyFill="1" applyBorder="1" applyAlignment="1">
      <alignment horizontal="left" vertical="center"/>
    </xf>
    <xf numFmtId="49" fontId="1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right"/>
    </xf>
    <xf numFmtId="49" fontId="2" fillId="0" borderId="2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right"/>
    </xf>
    <xf numFmtId="49" fontId="2" fillId="0" borderId="12" xfId="0" applyNumberFormat="1" applyFont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right"/>
    </xf>
    <xf numFmtId="49" fontId="2" fillId="0" borderId="11" xfId="0" applyNumberFormat="1" applyFont="1" applyBorder="1" applyAlignment="1">
      <alignment horizontal="center"/>
    </xf>
    <xf numFmtId="49" fontId="2" fillId="0" borderId="12" xfId="0" applyNumberFormat="1" applyFont="1" applyBorder="1" applyAlignment="1">
      <alignment horizontal="center"/>
    </xf>
    <xf numFmtId="49" fontId="2" fillId="0" borderId="13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49" fontId="7" fillId="0" borderId="11" xfId="0" applyNumberFormat="1" applyFont="1" applyBorder="1" applyAlignment="1">
      <alignment horizontal="left"/>
    </xf>
    <xf numFmtId="49" fontId="7" fillId="0" borderId="12" xfId="0" applyNumberFormat="1" applyFont="1" applyBorder="1" applyAlignment="1">
      <alignment horizontal="left"/>
    </xf>
    <xf numFmtId="49" fontId="7" fillId="0" borderId="13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 vertical="center"/>
    </xf>
    <xf numFmtId="49" fontId="1" fillId="0" borderId="13" xfId="0" applyNumberFormat="1" applyFont="1" applyBorder="1" applyAlignment="1">
      <alignment horizontal="left" vertical="center"/>
    </xf>
    <xf numFmtId="49" fontId="6" fillId="0" borderId="2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/>
    </xf>
    <xf numFmtId="49" fontId="7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/>
    <xf numFmtId="49" fontId="7" fillId="0" borderId="12" xfId="0" applyNumberFormat="1" applyFont="1" applyBorder="1" applyAlignment="1"/>
    <xf numFmtId="49" fontId="7" fillId="0" borderId="13" xfId="0" applyNumberFormat="1" applyFont="1" applyBorder="1" applyAlignment="1"/>
    <xf numFmtId="49" fontId="9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/>
    </xf>
    <xf numFmtId="4" fontId="1" fillId="0" borderId="1" xfId="1" applyNumberFormat="1" applyFont="1" applyAlignment="1">
      <alignment horizontal="left" vertical="top"/>
    </xf>
    <xf numFmtId="49" fontId="1" fillId="0" borderId="11" xfId="0" applyNumberFormat="1" applyFont="1" applyBorder="1" applyAlignment="1">
      <alignment horizontal="left" vertical="center" wrapText="1"/>
    </xf>
    <xf numFmtId="49" fontId="1" fillId="0" borderId="13" xfId="0" applyNumberFormat="1" applyFont="1" applyBorder="1" applyAlignment="1">
      <alignment horizontal="left" vertical="center" wrapText="1"/>
    </xf>
    <xf numFmtId="49" fontId="6" fillId="0" borderId="11" xfId="0" applyNumberFormat="1" applyFont="1" applyBorder="1" applyAlignment="1">
      <alignment horizontal="left"/>
    </xf>
    <xf numFmtId="49" fontId="2" fillId="0" borderId="12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left" vertical="center" wrapText="1"/>
    </xf>
    <xf numFmtId="0" fontId="1" fillId="0" borderId="11" xfId="0" applyFont="1" applyBorder="1"/>
    <xf numFmtId="0" fontId="1" fillId="0" borderId="13" xfId="0" applyFont="1" applyBorder="1"/>
    <xf numFmtId="4" fontId="7" fillId="0" borderId="11" xfId="0" applyNumberFormat="1" applyFont="1" applyBorder="1" applyAlignment="1">
      <alignment horizontal="left"/>
    </xf>
    <xf numFmtId="4" fontId="7" fillId="0" borderId="12" xfId="0" applyNumberFormat="1" applyFont="1" applyBorder="1" applyAlignment="1">
      <alignment horizontal="left"/>
    </xf>
    <xf numFmtId="4" fontId="7" fillId="0" borderId="13" xfId="0" applyNumberFormat="1" applyFont="1" applyBorder="1" applyAlignment="1">
      <alignment horizontal="left"/>
    </xf>
    <xf numFmtId="4" fontId="7" fillId="0" borderId="11" xfId="0" applyNumberFormat="1" applyFont="1" applyBorder="1" applyAlignment="1"/>
    <xf numFmtId="4" fontId="7" fillId="0" borderId="12" xfId="0" applyNumberFormat="1" applyFont="1" applyBorder="1" applyAlignment="1"/>
    <xf numFmtId="4" fontId="7" fillId="0" borderId="13" xfId="0" applyNumberFormat="1" applyFont="1" applyBorder="1" applyAlignment="1"/>
    <xf numFmtId="49" fontId="7" fillId="0" borderId="11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/>
    </xf>
    <xf numFmtId="49" fontId="7" fillId="0" borderId="11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49" fontId="7" fillId="0" borderId="11" xfId="0" applyNumberFormat="1" applyFont="1" applyBorder="1" applyAlignment="1">
      <alignment horizontal="justify" wrapText="1"/>
    </xf>
    <xf numFmtId="49" fontId="7" fillId="0" borderId="13" xfId="0" applyNumberFormat="1" applyFont="1" applyBorder="1" applyAlignment="1">
      <alignment horizontal="justify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wrapText="1"/>
    </xf>
    <xf numFmtId="0" fontId="1" fillId="0" borderId="1" xfId="0" applyFont="1" applyBorder="1" applyAlignment="1">
      <alignment horizontal="justify" wrapText="1"/>
    </xf>
    <xf numFmtId="49" fontId="7" fillId="0" borderId="11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7" fillId="0" borderId="1" xfId="0" applyFont="1" applyBorder="1" applyAlignment="1">
      <alignment horizontal="justify" vertical="justify"/>
    </xf>
    <xf numFmtId="0" fontId="1" fillId="0" borderId="1" xfId="0" applyFont="1" applyBorder="1" applyAlignment="1">
      <alignment horizontal="justify" vertical="justify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11" xfId="0" applyNumberFormat="1" applyFont="1" applyBorder="1" applyAlignment="1">
      <alignment horizontal="center" wrapText="1"/>
    </xf>
    <xf numFmtId="49" fontId="7" fillId="0" borderId="12" xfId="0" applyNumberFormat="1" applyFont="1" applyBorder="1" applyAlignment="1">
      <alignment horizontal="center" wrapText="1"/>
    </xf>
    <xf numFmtId="49" fontId="7" fillId="0" borderId="11" xfId="0" applyNumberFormat="1" applyFont="1" applyBorder="1" applyAlignment="1">
      <alignment horizontal="left" vertical="center"/>
    </xf>
    <xf numFmtId="49" fontId="7" fillId="0" borderId="13" xfId="0" applyNumberFormat="1" applyFont="1" applyBorder="1" applyAlignment="1">
      <alignment horizontal="left" vertical="center"/>
    </xf>
    <xf numFmtId="49" fontId="7" fillId="0" borderId="12" xfId="0" applyNumberFormat="1" applyFont="1" applyBorder="1" applyAlignment="1">
      <alignment horizontal="justify" vertical="justify"/>
    </xf>
    <xf numFmtId="49" fontId="7" fillId="0" borderId="13" xfId="0" applyNumberFormat="1" applyFont="1" applyBorder="1" applyAlignment="1">
      <alignment horizontal="justify" vertical="justify"/>
    </xf>
    <xf numFmtId="0" fontId="7" fillId="0" borderId="1" xfId="0" applyFont="1" applyBorder="1" applyAlignment="1">
      <alignment horizontal="justify"/>
    </xf>
    <xf numFmtId="0" fontId="1" fillId="0" borderId="1" xfId="0" applyFont="1" applyBorder="1" applyAlignment="1">
      <alignment horizontal="justify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1" xfId="1" applyNumberFormat="1" applyFont="1" applyBorder="1" applyAlignment="1">
      <alignment vertical="center" wrapText="1"/>
    </xf>
    <xf numFmtId="49" fontId="7" fillId="0" borderId="13" xfId="1" applyNumberFormat="1" applyFont="1" applyBorder="1" applyAlignment="1">
      <alignment vertical="center" wrapText="1"/>
    </xf>
    <xf numFmtId="49" fontId="7" fillId="0" borderId="11" xfId="1" applyNumberFormat="1" applyFont="1" applyBorder="1" applyAlignment="1">
      <alignment horizontal="left" vertical="center" wrapText="1"/>
    </xf>
    <xf numFmtId="49" fontId="7" fillId="0" borderId="13" xfId="1" applyNumberFormat="1" applyFont="1" applyBorder="1" applyAlignment="1">
      <alignment horizontal="left" vertical="center" wrapText="1"/>
    </xf>
    <xf numFmtId="49" fontId="7" fillId="0" borderId="11" xfId="1" applyNumberFormat="1" applyFont="1" applyBorder="1" applyAlignment="1">
      <alignment horizontal="center" vertical="center" wrapText="1"/>
    </xf>
    <xf numFmtId="49" fontId="7" fillId="0" borderId="13" xfId="1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F9382DCC-5E23-429A-9BFD-4AACE4336A5A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calcChain" Target="calcChain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theme" Target="theme/theme1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44"/>
  <sheetViews>
    <sheetView tabSelected="1" topLeftCell="A34" zoomScale="145" zoomScaleNormal="145" workbookViewId="0">
      <selection activeCell="J10" sqref="J10"/>
    </sheetView>
  </sheetViews>
  <sheetFormatPr baseColWidth="10" defaultColWidth="11.44140625" defaultRowHeight="14.4" x14ac:dyDescent="0.3"/>
  <cols>
    <col min="1" max="1" width="5" style="1" customWidth="1"/>
    <col min="2" max="2" width="7.6640625" style="1" customWidth="1"/>
    <col min="3" max="3" width="47.33203125" style="1" customWidth="1"/>
    <col min="4" max="4" width="8.44140625" style="1" customWidth="1"/>
    <col min="5" max="5" width="10.33203125" style="1" customWidth="1"/>
    <col min="6" max="6" width="9.6640625" style="1" customWidth="1"/>
    <col min="7" max="7" width="11.33203125" style="1" customWidth="1"/>
    <col min="8" max="256" width="11.44140625" style="1"/>
  </cols>
  <sheetData>
    <row r="1" spans="1:7" ht="21" customHeight="1" x14ac:dyDescent="0.3">
      <c r="A1" s="122" t="s">
        <v>890</v>
      </c>
      <c r="B1" s="122"/>
      <c r="C1" s="122"/>
      <c r="D1" s="122"/>
      <c r="E1" s="122"/>
      <c r="F1" s="122"/>
      <c r="G1" s="122"/>
    </row>
    <row r="2" spans="1:7" x14ac:dyDescent="0.3">
      <c r="A2" s="2"/>
      <c r="B2" s="2"/>
      <c r="C2" s="2"/>
      <c r="D2" s="2"/>
      <c r="E2" s="2"/>
      <c r="F2" s="2"/>
      <c r="G2" s="2"/>
    </row>
    <row r="3" spans="1:7" x14ac:dyDescent="0.3">
      <c r="A3" s="3" t="s">
        <v>0</v>
      </c>
      <c r="B3" s="3"/>
      <c r="C3" s="123" t="s">
        <v>844</v>
      </c>
      <c r="D3" s="123"/>
      <c r="E3" s="123"/>
      <c r="F3" s="123"/>
      <c r="G3" s="123"/>
    </row>
    <row r="4" spans="1:7" x14ac:dyDescent="0.3">
      <c r="A4" s="3" t="s">
        <v>2</v>
      </c>
      <c r="B4" s="3"/>
      <c r="C4" s="123" t="s">
        <v>843</v>
      </c>
      <c r="D4" s="123"/>
      <c r="E4" s="123"/>
      <c r="F4" s="123"/>
      <c r="G4" s="123"/>
    </row>
    <row r="5" spans="1:7" x14ac:dyDescent="0.3">
      <c r="A5" s="3" t="s">
        <v>3</v>
      </c>
      <c r="B5" s="3"/>
      <c r="C5" s="123" t="s">
        <v>959</v>
      </c>
      <c r="D5" s="123"/>
      <c r="E5" s="123"/>
      <c r="F5" s="123"/>
      <c r="G5" s="123"/>
    </row>
    <row r="6" spans="1:7" x14ac:dyDescent="0.3">
      <c r="A6" s="3"/>
      <c r="B6" s="3"/>
      <c r="C6" s="3"/>
      <c r="D6" s="3"/>
      <c r="E6" s="3"/>
      <c r="F6" s="3"/>
      <c r="G6" s="3"/>
    </row>
    <row r="7" spans="1:7" x14ac:dyDescent="0.3">
      <c r="A7" s="126" t="s">
        <v>4</v>
      </c>
      <c r="B7" s="126"/>
      <c r="C7" s="126"/>
      <c r="D7" s="126"/>
      <c r="E7" s="126"/>
      <c r="F7" s="126"/>
      <c r="G7" s="126"/>
    </row>
    <row r="8" spans="1:7" ht="16.8" customHeight="1" x14ac:dyDescent="0.3">
      <c r="A8" s="53"/>
      <c r="B8" s="7"/>
      <c r="C8" s="133"/>
      <c r="D8" s="134"/>
      <c r="E8" s="134"/>
      <c r="F8" s="134"/>
      <c r="G8" s="135"/>
    </row>
    <row r="9" spans="1:7" x14ac:dyDescent="0.3">
      <c r="A9" s="4" t="s">
        <v>5</v>
      </c>
      <c r="B9" s="136" t="s">
        <v>6</v>
      </c>
      <c r="C9" s="4" t="s">
        <v>7</v>
      </c>
      <c r="D9" s="136" t="s">
        <v>8</v>
      </c>
      <c r="E9" s="138" t="s">
        <v>9</v>
      </c>
      <c r="F9" s="138" t="s">
        <v>10</v>
      </c>
      <c r="G9" s="5" t="s">
        <v>11</v>
      </c>
    </row>
    <row r="10" spans="1:7" x14ac:dyDescent="0.3">
      <c r="A10" s="53" t="s">
        <v>845</v>
      </c>
      <c r="B10" s="137"/>
      <c r="C10" s="55" t="s">
        <v>891</v>
      </c>
      <c r="D10" s="137"/>
      <c r="E10" s="139"/>
      <c r="F10" s="139"/>
      <c r="G10" s="9">
        <f>SUM(G11:G15)</f>
        <v>14728.696999999998</v>
      </c>
    </row>
    <row r="11" spans="1:7" ht="14.4" customHeight="1" x14ac:dyDescent="0.3">
      <c r="A11" s="54">
        <v>1.1000000000000001</v>
      </c>
      <c r="B11" s="52" t="s">
        <v>882</v>
      </c>
      <c r="C11" s="103" t="s">
        <v>961</v>
      </c>
      <c r="D11" s="7" t="s">
        <v>925</v>
      </c>
      <c r="E11" s="8">
        <v>12</v>
      </c>
      <c r="F11" s="8">
        <f>'PMA001'!G27</f>
        <v>1020.76</v>
      </c>
      <c r="G11" s="8">
        <f t="shared" ref="G11:G15" si="0">E11*F11</f>
        <v>12249.119999999999</v>
      </c>
    </row>
    <row r="12" spans="1:7" x14ac:dyDescent="0.3">
      <c r="A12" s="54">
        <v>1.2</v>
      </c>
      <c r="B12" s="52" t="s">
        <v>883</v>
      </c>
      <c r="C12" s="103" t="s">
        <v>892</v>
      </c>
      <c r="D12" s="7" t="s">
        <v>19</v>
      </c>
      <c r="E12" s="8">
        <v>300</v>
      </c>
      <c r="F12" s="8">
        <f>'PMA002'!G27</f>
        <v>3.9204399999999997</v>
      </c>
      <c r="G12" s="8">
        <f t="shared" si="0"/>
        <v>1176.1319999999998</v>
      </c>
    </row>
    <row r="13" spans="1:7" x14ac:dyDescent="0.3">
      <c r="A13" s="54">
        <v>1.3</v>
      </c>
      <c r="B13" s="52" t="s">
        <v>884</v>
      </c>
      <c r="C13" s="103" t="s">
        <v>931</v>
      </c>
      <c r="D13" s="7" t="s">
        <v>84</v>
      </c>
      <c r="E13" s="8">
        <v>1</v>
      </c>
      <c r="F13" s="8">
        <f>'PMA003'!G27</f>
        <v>656.32500000000005</v>
      </c>
      <c r="G13" s="8">
        <f t="shared" si="0"/>
        <v>656.32500000000005</v>
      </c>
    </row>
    <row r="14" spans="1:7" x14ac:dyDescent="0.3">
      <c r="A14" s="54">
        <v>1.4</v>
      </c>
      <c r="B14" s="52" t="s">
        <v>885</v>
      </c>
      <c r="C14" s="103" t="s">
        <v>934</v>
      </c>
      <c r="D14" s="7" t="s">
        <v>31</v>
      </c>
      <c r="E14" s="8">
        <v>200</v>
      </c>
      <c r="F14" s="8">
        <f>'PMA004'!G26</f>
        <v>1.2640000000000002</v>
      </c>
      <c r="G14" s="8">
        <f>E14*F14</f>
        <v>252.80000000000004</v>
      </c>
    </row>
    <row r="15" spans="1:7" ht="79.2" x14ac:dyDescent="0.3">
      <c r="A15" s="54">
        <v>1.5</v>
      </c>
      <c r="B15" s="52" t="s">
        <v>886</v>
      </c>
      <c r="C15" s="104" t="s">
        <v>893</v>
      </c>
      <c r="D15" s="7" t="s">
        <v>84</v>
      </c>
      <c r="E15" s="8">
        <v>12</v>
      </c>
      <c r="F15" s="8">
        <f>'PMA005'!G29</f>
        <v>32.86</v>
      </c>
      <c r="G15" s="8">
        <f t="shared" si="0"/>
        <v>394.32</v>
      </c>
    </row>
    <row r="16" spans="1:7" ht="17.399999999999999" customHeight="1" x14ac:dyDescent="0.3">
      <c r="A16" s="53" t="s">
        <v>846</v>
      </c>
      <c r="B16" s="7" t="s">
        <v>1</v>
      </c>
      <c r="C16" s="105" t="s">
        <v>894</v>
      </c>
      <c r="D16" s="58" t="s">
        <v>8</v>
      </c>
      <c r="E16" s="5" t="s">
        <v>9</v>
      </c>
      <c r="F16" s="6" t="s">
        <v>10</v>
      </c>
      <c r="G16" s="57">
        <f>SUM(G17:G24)</f>
        <v>18188.09</v>
      </c>
    </row>
    <row r="17" spans="1:12" ht="26.4" x14ac:dyDescent="0.3">
      <c r="A17" s="54">
        <v>2.1</v>
      </c>
      <c r="B17" s="52" t="s">
        <v>887</v>
      </c>
      <c r="C17" s="104" t="s">
        <v>906</v>
      </c>
      <c r="D17" s="56" t="s">
        <v>84</v>
      </c>
      <c r="E17" s="8">
        <v>1</v>
      </c>
      <c r="F17" s="8">
        <f>'PMA006'!G32</f>
        <v>232.785</v>
      </c>
      <c r="G17" s="8">
        <f t="shared" ref="G17:G22" si="1">E17*F17</f>
        <v>232.785</v>
      </c>
    </row>
    <row r="18" spans="1:12" x14ac:dyDescent="0.3">
      <c r="A18" s="54">
        <v>2.2000000000000002</v>
      </c>
      <c r="B18" s="52" t="s">
        <v>888</v>
      </c>
      <c r="C18" s="104" t="s">
        <v>940</v>
      </c>
      <c r="D18" s="56" t="s">
        <v>84</v>
      </c>
      <c r="E18" s="8">
        <v>5</v>
      </c>
      <c r="F18" s="8">
        <f>'PMA007'!G26</f>
        <v>25.38</v>
      </c>
      <c r="G18" s="8">
        <f t="shared" si="1"/>
        <v>126.89999999999999</v>
      </c>
    </row>
    <row r="19" spans="1:12" x14ac:dyDescent="0.3">
      <c r="A19" s="54">
        <v>2.2999999999999998</v>
      </c>
      <c r="B19" s="52" t="s">
        <v>889</v>
      </c>
      <c r="C19" s="104" t="s">
        <v>942</v>
      </c>
      <c r="D19" s="56" t="s">
        <v>19</v>
      </c>
      <c r="E19" s="8">
        <v>10000</v>
      </c>
      <c r="F19" s="8">
        <f>'PMA008'!G32</f>
        <v>0.85</v>
      </c>
      <c r="G19" s="8">
        <f t="shared" si="1"/>
        <v>8500</v>
      </c>
    </row>
    <row r="20" spans="1:12" x14ac:dyDescent="0.3">
      <c r="A20" s="54">
        <v>2.4</v>
      </c>
      <c r="B20" s="52" t="s">
        <v>895</v>
      </c>
      <c r="C20" s="103" t="s">
        <v>960</v>
      </c>
      <c r="D20" s="56" t="s">
        <v>84</v>
      </c>
      <c r="E20" s="8">
        <v>5</v>
      </c>
      <c r="F20" s="8">
        <f>'PMA009'!G26</f>
        <v>1450</v>
      </c>
      <c r="G20" s="8">
        <f t="shared" si="1"/>
        <v>7250</v>
      </c>
    </row>
    <row r="21" spans="1:12" x14ac:dyDescent="0.3">
      <c r="A21" s="54">
        <v>2.5</v>
      </c>
      <c r="B21" s="52" t="s">
        <v>896</v>
      </c>
      <c r="C21" s="103" t="s">
        <v>907</v>
      </c>
      <c r="D21" s="56" t="s">
        <v>84</v>
      </c>
      <c r="E21" s="8">
        <v>2</v>
      </c>
      <c r="F21" s="8">
        <f>'PMA010'!G36</f>
        <v>134.74</v>
      </c>
      <c r="G21" s="8">
        <f t="shared" si="1"/>
        <v>269.48</v>
      </c>
    </row>
    <row r="22" spans="1:12" x14ac:dyDescent="0.3">
      <c r="A22" s="54">
        <v>2.6</v>
      </c>
      <c r="B22" s="52" t="s">
        <v>897</v>
      </c>
      <c r="C22" s="103" t="s">
        <v>908</v>
      </c>
      <c r="D22" s="56" t="s">
        <v>84</v>
      </c>
      <c r="E22" s="8">
        <v>1</v>
      </c>
      <c r="F22" s="8">
        <f>'PMA011'!G26</f>
        <v>1500</v>
      </c>
      <c r="G22" s="8">
        <f t="shared" si="1"/>
        <v>1500</v>
      </c>
    </row>
    <row r="23" spans="1:12" x14ac:dyDescent="0.3">
      <c r="A23" s="54">
        <v>2.7</v>
      </c>
      <c r="B23" s="52" t="s">
        <v>898</v>
      </c>
      <c r="C23" s="103" t="s">
        <v>909</v>
      </c>
      <c r="D23" s="56" t="s">
        <v>84</v>
      </c>
      <c r="E23" s="8">
        <v>1</v>
      </c>
      <c r="F23" s="8">
        <f>'PMA012'!G32</f>
        <v>232.785</v>
      </c>
      <c r="G23" s="8">
        <f>E23*F23</f>
        <v>232.785</v>
      </c>
    </row>
    <row r="24" spans="1:12" x14ac:dyDescent="0.3">
      <c r="A24" s="54">
        <v>2.8</v>
      </c>
      <c r="B24" s="52" t="s">
        <v>899</v>
      </c>
      <c r="C24" s="104" t="s">
        <v>940</v>
      </c>
      <c r="D24" s="117" t="s">
        <v>84</v>
      </c>
      <c r="E24" s="8">
        <v>3</v>
      </c>
      <c r="F24" s="8">
        <f>'PMA013'!G26</f>
        <v>25.38</v>
      </c>
      <c r="G24" s="8">
        <f>E24*F24</f>
        <v>76.14</v>
      </c>
    </row>
    <row r="25" spans="1:12" ht="17.399999999999999" customHeight="1" x14ac:dyDescent="0.3">
      <c r="A25" s="53" t="s">
        <v>847</v>
      </c>
      <c r="B25" s="52"/>
      <c r="C25" s="105" t="s">
        <v>910</v>
      </c>
      <c r="D25" s="7" t="s">
        <v>1</v>
      </c>
      <c r="E25" s="8" t="s">
        <v>1</v>
      </c>
      <c r="F25" s="8" t="s">
        <v>1</v>
      </c>
      <c r="G25" s="57">
        <f>SUM(G26:G29)</f>
        <v>1967.2</v>
      </c>
    </row>
    <row r="26" spans="1:12" x14ac:dyDescent="0.3">
      <c r="A26" s="54" t="s">
        <v>43</v>
      </c>
      <c r="B26" s="52" t="s">
        <v>900</v>
      </c>
      <c r="C26" s="103" t="s">
        <v>911</v>
      </c>
      <c r="D26" s="56" t="s">
        <v>84</v>
      </c>
      <c r="E26" s="8">
        <v>4</v>
      </c>
      <c r="F26" s="8">
        <f>'PMA014'!G28</f>
        <v>201.44</v>
      </c>
      <c r="G26" s="8">
        <f t="shared" ref="G26:G29" si="2">E26*F26</f>
        <v>805.76</v>
      </c>
    </row>
    <row r="27" spans="1:12" x14ac:dyDescent="0.3">
      <c r="A27" s="54" t="s">
        <v>46</v>
      </c>
      <c r="B27" s="52" t="s">
        <v>901</v>
      </c>
      <c r="C27" s="103" t="s">
        <v>912</v>
      </c>
      <c r="D27" s="56" t="s">
        <v>84</v>
      </c>
      <c r="E27" s="8">
        <v>1</v>
      </c>
      <c r="F27" s="8">
        <f>'PMA015'!G28</f>
        <v>201.44</v>
      </c>
      <c r="G27" s="8">
        <f t="shared" si="2"/>
        <v>201.44</v>
      </c>
    </row>
    <row r="28" spans="1:12" x14ac:dyDescent="0.3">
      <c r="A28" s="140" t="s">
        <v>49</v>
      </c>
      <c r="B28" s="52" t="s">
        <v>902</v>
      </c>
      <c r="C28" s="103" t="s">
        <v>913</v>
      </c>
      <c r="D28" s="56" t="s">
        <v>84</v>
      </c>
      <c r="E28" s="8">
        <v>200</v>
      </c>
      <c r="F28" s="8">
        <f>'PMA016'!G28</f>
        <v>2.8</v>
      </c>
      <c r="G28" s="8">
        <f t="shared" si="2"/>
        <v>560</v>
      </c>
    </row>
    <row r="29" spans="1:12" x14ac:dyDescent="0.3">
      <c r="A29" s="141"/>
      <c r="B29" s="52" t="s">
        <v>903</v>
      </c>
      <c r="C29" s="103" t="s">
        <v>914</v>
      </c>
      <c r="D29" s="56" t="s">
        <v>84</v>
      </c>
      <c r="E29" s="8">
        <v>100</v>
      </c>
      <c r="F29" s="8">
        <f>'PMA017'!G28</f>
        <v>4</v>
      </c>
      <c r="G29" s="8">
        <f t="shared" si="2"/>
        <v>400</v>
      </c>
    </row>
    <row r="30" spans="1:12" ht="19.2" customHeight="1" x14ac:dyDescent="0.3">
      <c r="A30" s="53" t="s">
        <v>848</v>
      </c>
      <c r="B30" s="7" t="s">
        <v>1</v>
      </c>
      <c r="C30" s="106" t="s">
        <v>915</v>
      </c>
      <c r="D30" s="7" t="s">
        <v>1</v>
      </c>
      <c r="E30" s="8" t="s">
        <v>1</v>
      </c>
      <c r="F30" s="8" t="s">
        <v>1</v>
      </c>
      <c r="G30" s="9">
        <f>SUM(G31:G31)</f>
        <v>3840</v>
      </c>
      <c r="K30" s="1">
        <v>2</v>
      </c>
      <c r="L30" s="91" t="s">
        <v>881</v>
      </c>
    </row>
    <row r="31" spans="1:12" x14ac:dyDescent="0.3">
      <c r="A31" s="54" t="s">
        <v>52</v>
      </c>
      <c r="B31" s="52" t="s">
        <v>904</v>
      </c>
      <c r="C31" s="104" t="s">
        <v>962</v>
      </c>
      <c r="D31" s="56" t="s">
        <v>925</v>
      </c>
      <c r="E31" s="8">
        <v>6</v>
      </c>
      <c r="F31" s="8">
        <f>'PMA018'!G28</f>
        <v>640</v>
      </c>
      <c r="G31" s="8">
        <f>E31*F31</f>
        <v>3840</v>
      </c>
      <c r="K31" s="1">
        <v>87</v>
      </c>
      <c r="L31" s="91" t="s">
        <v>880</v>
      </c>
    </row>
    <row r="32" spans="1:12" ht="16.2" customHeight="1" x14ac:dyDescent="0.3">
      <c r="A32" s="53" t="s">
        <v>849</v>
      </c>
      <c r="B32" s="7" t="s">
        <v>1</v>
      </c>
      <c r="C32" s="105" t="s">
        <v>919</v>
      </c>
      <c r="D32" s="7" t="s">
        <v>1</v>
      </c>
      <c r="E32" s="8" t="s">
        <v>1</v>
      </c>
      <c r="F32" s="8" t="s">
        <v>1</v>
      </c>
      <c r="G32" s="9">
        <f>SUM(G33)</f>
        <v>350</v>
      </c>
    </row>
    <row r="33" spans="1:7" x14ac:dyDescent="0.3">
      <c r="A33" s="54" t="s">
        <v>68</v>
      </c>
      <c r="B33" s="52" t="s">
        <v>905</v>
      </c>
      <c r="C33" s="103" t="s">
        <v>955</v>
      </c>
      <c r="D33" s="56" t="s">
        <v>84</v>
      </c>
      <c r="E33" s="8">
        <v>1</v>
      </c>
      <c r="F33" s="8">
        <f>'PMA019'!G26</f>
        <v>350</v>
      </c>
      <c r="G33" s="8">
        <f>E33*F33</f>
        <v>350</v>
      </c>
    </row>
    <row r="34" spans="1:7" x14ac:dyDescent="0.3">
      <c r="A34" s="53">
        <v>6</v>
      </c>
      <c r="B34" s="52"/>
      <c r="C34" s="105" t="s">
        <v>920</v>
      </c>
      <c r="D34" s="56"/>
      <c r="E34" s="8"/>
      <c r="F34" s="8"/>
      <c r="G34" s="57">
        <f>SUM(G35:G37)</f>
        <v>3560</v>
      </c>
    </row>
    <row r="35" spans="1:7" ht="39.6" x14ac:dyDescent="0.3">
      <c r="A35" s="54">
        <v>6.1</v>
      </c>
      <c r="B35" s="52" t="s">
        <v>916</v>
      </c>
      <c r="C35" s="104" t="s">
        <v>921</v>
      </c>
      <c r="D35" s="56" t="s">
        <v>84</v>
      </c>
      <c r="E35" s="8">
        <v>24</v>
      </c>
      <c r="F35" s="8">
        <f>'PMA020'!G26</f>
        <v>70</v>
      </c>
      <c r="G35" s="8">
        <f t="shared" ref="G35:G37" si="3">E35*F35</f>
        <v>1680</v>
      </c>
    </row>
    <row r="36" spans="1:7" ht="26.4" x14ac:dyDescent="0.3">
      <c r="A36" s="54">
        <v>6.2</v>
      </c>
      <c r="B36" s="52" t="s">
        <v>917</v>
      </c>
      <c r="C36" s="104" t="s">
        <v>922</v>
      </c>
      <c r="D36" s="56" t="s">
        <v>84</v>
      </c>
      <c r="E36" s="8">
        <v>6</v>
      </c>
      <c r="F36" s="8">
        <f>'PMA021'!G26</f>
        <v>250</v>
      </c>
      <c r="G36" s="8">
        <f t="shared" si="3"/>
        <v>1500</v>
      </c>
    </row>
    <row r="37" spans="1:7" ht="26.4" x14ac:dyDescent="0.3">
      <c r="A37" s="54">
        <v>6.3</v>
      </c>
      <c r="B37" s="52" t="s">
        <v>918</v>
      </c>
      <c r="C37" s="104" t="s">
        <v>923</v>
      </c>
      <c r="D37" s="56" t="s">
        <v>84</v>
      </c>
      <c r="E37" s="8">
        <v>2</v>
      </c>
      <c r="F37" s="8">
        <f>'PMA022'!G26</f>
        <v>190</v>
      </c>
      <c r="G37" s="8">
        <f t="shared" si="3"/>
        <v>380</v>
      </c>
    </row>
    <row r="38" spans="1:7" x14ac:dyDescent="0.3">
      <c r="A38" s="127" t="s">
        <v>199</v>
      </c>
      <c r="B38" s="128"/>
      <c r="C38" s="128"/>
      <c r="D38" s="128"/>
      <c r="E38" s="128"/>
      <c r="F38" s="10"/>
      <c r="G38" s="11">
        <f>SUM(G34+G32+G30+G25+G16+G10)</f>
        <v>42633.987000000001</v>
      </c>
    </row>
    <row r="39" spans="1:7" x14ac:dyDescent="0.3">
      <c r="A39" s="129" t="s">
        <v>200</v>
      </c>
      <c r="B39" s="130"/>
      <c r="C39" s="130"/>
      <c r="D39" s="130"/>
      <c r="E39" s="130"/>
      <c r="F39" s="12" t="s">
        <v>201</v>
      </c>
      <c r="G39" s="13"/>
    </row>
    <row r="40" spans="1:7" x14ac:dyDescent="0.3">
      <c r="A40" s="131" t="s">
        <v>202</v>
      </c>
      <c r="B40" s="132"/>
      <c r="C40" s="132"/>
      <c r="D40" s="132"/>
      <c r="E40" s="132"/>
      <c r="F40" s="14"/>
      <c r="G40" s="15"/>
    </row>
    <row r="41" spans="1:7" x14ac:dyDescent="0.3">
      <c r="A41" s="16"/>
      <c r="B41" s="17"/>
      <c r="C41" s="18"/>
      <c r="D41" s="19"/>
      <c r="E41" s="20"/>
      <c r="F41" s="20"/>
      <c r="G41" s="20"/>
    </row>
    <row r="42" spans="1:7" x14ac:dyDescent="0.3">
      <c r="A42" s="16" t="s">
        <v>203</v>
      </c>
      <c r="B42" s="124" t="s">
        <v>851</v>
      </c>
      <c r="C42" s="125"/>
      <c r="D42" s="125"/>
      <c r="E42" s="125"/>
      <c r="F42" s="125"/>
      <c r="G42" s="125"/>
    </row>
    <row r="43" spans="1:7" x14ac:dyDescent="0.3">
      <c r="A43" s="16"/>
      <c r="B43" s="125"/>
      <c r="C43" s="125"/>
      <c r="D43" s="125"/>
      <c r="E43" s="125"/>
      <c r="F43" s="125"/>
      <c r="G43" s="125"/>
    </row>
    <row r="44" spans="1:7" x14ac:dyDescent="0.3">
      <c r="A44" s="16"/>
      <c r="B44" s="125"/>
      <c r="C44" s="125"/>
      <c r="D44" s="125"/>
      <c r="E44" s="125"/>
      <c r="F44" s="125"/>
      <c r="G44" s="125"/>
    </row>
  </sheetData>
  <sheetProtection formatCells="0" formatColumns="0" formatRows="0" insertColumns="0" insertRows="0" insertHyperlinks="0" deleteColumns="0" deleteRows="0" sort="0" autoFilter="0" pivotTables="0"/>
  <mergeCells count="15">
    <mergeCell ref="A1:G1"/>
    <mergeCell ref="C3:G3"/>
    <mergeCell ref="C4:G4"/>
    <mergeCell ref="C5:G5"/>
    <mergeCell ref="B42:G44"/>
    <mergeCell ref="A7:G7"/>
    <mergeCell ref="A38:E38"/>
    <mergeCell ref="A39:E39"/>
    <mergeCell ref="A40:E40"/>
    <mergeCell ref="C8:G8"/>
    <mergeCell ref="D9:D10"/>
    <mergeCell ref="E9:E10"/>
    <mergeCell ref="F9:F10"/>
    <mergeCell ref="B9:B10"/>
    <mergeCell ref="A28:A29"/>
  </mergeCells>
  <phoneticPr fontId="5" type="noConversion"/>
  <pageMargins left="0.54027780000000003" right="0.5" top="0.55972219999999995" bottom="1" header="0.25972220000000001" footer="0"/>
  <pageSetup paperSize="9" orientation="portrait" r:id="rId1"/>
  <headerFooter alignWithMargins="0">
    <oddHeader>&amp;R- InterPro -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32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33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289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290</v>
      </c>
      <c r="E11" s="36" t="s">
        <v>1</v>
      </c>
      <c r="F11" s="35" t="s">
        <v>1</v>
      </c>
      <c r="G11" s="36">
        <v>5.3999999999999999E-2</v>
      </c>
      <c r="H11" s="37">
        <v>3.1276999999999998E-3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5.3999999999999999E-2</v>
      </c>
      <c r="H12" s="37">
        <v>3.1276999999999998E-3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2" t="s">
        <v>291</v>
      </c>
      <c r="B16" s="33" t="s">
        <v>292</v>
      </c>
      <c r="C16" s="34" t="s">
        <v>19</v>
      </c>
      <c r="D16" s="35">
        <v>0.35</v>
      </c>
      <c r="E16" s="36">
        <v>14.25</v>
      </c>
      <c r="F16" s="38"/>
      <c r="G16" s="36">
        <v>4.9880000000000004</v>
      </c>
      <c r="H16" s="37">
        <v>0.2889082</v>
      </c>
    </row>
    <row r="17" spans="1:8" ht="22.8" x14ac:dyDescent="0.3">
      <c r="A17" s="39" t="s">
        <v>293</v>
      </c>
      <c r="B17" s="33" t="s">
        <v>294</v>
      </c>
      <c r="C17" s="34" t="s">
        <v>34</v>
      </c>
      <c r="D17" s="35">
        <v>0.8</v>
      </c>
      <c r="E17" s="36">
        <v>8.5299999999999994</v>
      </c>
      <c r="F17" s="38"/>
      <c r="G17" s="36">
        <v>6.8239999999999998</v>
      </c>
      <c r="H17" s="37">
        <v>0.3952505</v>
      </c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11.812000000000001</v>
      </c>
      <c r="H18" s="37">
        <v>0.68415870000000001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x14ac:dyDescent="0.3">
      <c r="A22" s="32"/>
      <c r="B22" s="33"/>
      <c r="C22" s="34"/>
      <c r="D22" s="35"/>
      <c r="E22" s="36"/>
      <c r="F22" s="40"/>
      <c r="G22" s="6"/>
      <c r="H22" s="37"/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0</v>
      </c>
      <c r="H23" s="37">
        <v>0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238</v>
      </c>
      <c r="B27" s="152" t="s">
        <v>239</v>
      </c>
      <c r="C27" s="152"/>
      <c r="D27" s="36">
        <v>2</v>
      </c>
      <c r="E27" s="36">
        <v>3.6</v>
      </c>
      <c r="F27" s="35">
        <v>0.71</v>
      </c>
      <c r="G27" s="36">
        <v>5.1120000000000001</v>
      </c>
      <c r="H27" s="37">
        <v>0.29609039999999998</v>
      </c>
    </row>
    <row r="28" spans="1:8" x14ac:dyDescent="0.3">
      <c r="A28" s="32" t="s">
        <v>286</v>
      </c>
      <c r="B28" s="152" t="s">
        <v>287</v>
      </c>
      <c r="C28" s="152"/>
      <c r="D28" s="36">
        <v>0.1</v>
      </c>
      <c r="E28" s="36">
        <v>4.04</v>
      </c>
      <c r="F28" s="35">
        <v>0.71</v>
      </c>
      <c r="G28" s="36">
        <v>0.28699999999999998</v>
      </c>
      <c r="H28" s="37">
        <v>1.6623200000000001E-2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5.399</v>
      </c>
      <c r="H29" s="37">
        <v>0.31271360000000004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17.265000000000001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3.6259999999999999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20.891000000000002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295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5:H25"/>
    <mergeCell ref="A36:F36"/>
    <mergeCell ref="A34:F34"/>
    <mergeCell ref="A29:F29"/>
    <mergeCell ref="A31:F31"/>
    <mergeCell ref="A33:H33"/>
    <mergeCell ref="B28:C28"/>
    <mergeCell ref="B27:C27"/>
    <mergeCell ref="B26:C26"/>
    <mergeCell ref="A18:F18"/>
    <mergeCell ref="A20:H20"/>
    <mergeCell ref="A23:F23"/>
    <mergeCell ref="A12:F12"/>
    <mergeCell ref="A14:H1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IV4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181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182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811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798</v>
      </c>
      <c r="B11" s="33" t="s">
        <v>799</v>
      </c>
      <c r="C11" s="34" t="s">
        <v>217</v>
      </c>
      <c r="D11" s="35">
        <v>1</v>
      </c>
      <c r="E11" s="36">
        <v>8</v>
      </c>
      <c r="F11" s="35">
        <v>2.4611000000000001</v>
      </c>
      <c r="G11" s="36">
        <v>19.689</v>
      </c>
      <c r="H11" s="37">
        <v>0.10122199999999999</v>
      </c>
    </row>
    <row r="12" spans="1:8" x14ac:dyDescent="0.3">
      <c r="A12" s="32" t="s">
        <v>443</v>
      </c>
      <c r="B12" s="33" t="s">
        <v>444</v>
      </c>
      <c r="C12" s="34" t="s">
        <v>217</v>
      </c>
      <c r="D12" s="35">
        <v>1</v>
      </c>
      <c r="E12" s="36">
        <v>3.36</v>
      </c>
      <c r="F12" s="35">
        <v>2.4611000000000001</v>
      </c>
      <c r="G12" s="36">
        <v>8.2690000000000001</v>
      </c>
      <c r="H12" s="37">
        <v>4.2511300000000002E-2</v>
      </c>
    </row>
    <row r="13" spans="1:8" x14ac:dyDescent="0.3">
      <c r="A13" s="32" t="s">
        <v>218</v>
      </c>
      <c r="B13" s="33" t="s">
        <v>219</v>
      </c>
      <c r="C13" s="34" t="s">
        <v>220</v>
      </c>
      <c r="D13" s="35" t="s">
        <v>221</v>
      </c>
      <c r="E13" s="36" t="s">
        <v>1</v>
      </c>
      <c r="F13" s="35" t="s">
        <v>1</v>
      </c>
      <c r="G13" s="36">
        <v>1.8859999999999999</v>
      </c>
      <c r="H13" s="37">
        <v>9.6959999999999998E-3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29.843999999999998</v>
      </c>
      <c r="H14" s="37">
        <v>0.15342929999999999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ht="22.8" x14ac:dyDescent="0.3">
      <c r="A18" s="32" t="s">
        <v>800</v>
      </c>
      <c r="B18" s="33" t="s">
        <v>801</v>
      </c>
      <c r="C18" s="34" t="s">
        <v>765</v>
      </c>
      <c r="D18" s="35">
        <v>0.05</v>
      </c>
      <c r="E18" s="36">
        <v>12</v>
      </c>
      <c r="F18" s="38"/>
      <c r="G18" s="36">
        <v>0.6</v>
      </c>
      <c r="H18" s="37">
        <v>3.0846000000000003E-3</v>
      </c>
    </row>
    <row r="19" spans="1:8" ht="22.8" x14ac:dyDescent="0.3">
      <c r="A19" s="39" t="s">
        <v>802</v>
      </c>
      <c r="B19" s="33" t="s">
        <v>803</v>
      </c>
      <c r="C19" s="34" t="s">
        <v>765</v>
      </c>
      <c r="D19" s="35">
        <v>0.04</v>
      </c>
      <c r="E19" s="36">
        <v>16</v>
      </c>
      <c r="F19" s="38"/>
      <c r="G19" s="36">
        <v>0.64</v>
      </c>
      <c r="H19" s="37">
        <v>3.2902999999999999E-3</v>
      </c>
    </row>
    <row r="20" spans="1:8" x14ac:dyDescent="0.3">
      <c r="A20" s="39" t="s">
        <v>804</v>
      </c>
      <c r="B20" s="33" t="s">
        <v>805</v>
      </c>
      <c r="C20" s="34" t="s">
        <v>31</v>
      </c>
      <c r="D20" s="35">
        <v>0.75</v>
      </c>
      <c r="E20" s="36">
        <v>9.3800000000000008</v>
      </c>
      <c r="F20" s="38"/>
      <c r="G20" s="36">
        <v>7.0350000000000001</v>
      </c>
      <c r="H20" s="37">
        <v>3.6167199999999997E-2</v>
      </c>
    </row>
    <row r="21" spans="1:8" ht="22.8" x14ac:dyDescent="0.3">
      <c r="A21" s="39" t="s">
        <v>806</v>
      </c>
      <c r="B21" s="33" t="s">
        <v>807</v>
      </c>
      <c r="C21" s="34" t="s">
        <v>31</v>
      </c>
      <c r="D21" s="35">
        <v>0.75</v>
      </c>
      <c r="E21" s="36">
        <v>85</v>
      </c>
      <c r="F21" s="38"/>
      <c r="G21" s="36">
        <v>63.75</v>
      </c>
      <c r="H21" s="37">
        <v>0.32774160000000002</v>
      </c>
    </row>
    <row r="22" spans="1:8" x14ac:dyDescent="0.3">
      <c r="A22" s="39" t="s">
        <v>541</v>
      </c>
      <c r="B22" s="33" t="s">
        <v>542</v>
      </c>
      <c r="C22" s="34" t="s">
        <v>489</v>
      </c>
      <c r="D22" s="35">
        <v>2.75</v>
      </c>
      <c r="E22" s="36">
        <v>10</v>
      </c>
      <c r="F22" s="38"/>
      <c r="G22" s="36">
        <v>27.5</v>
      </c>
      <c r="H22" s="37">
        <v>0.1413787</v>
      </c>
    </row>
    <row r="23" spans="1:8" ht="22.8" x14ac:dyDescent="0.3">
      <c r="A23" s="39" t="s">
        <v>404</v>
      </c>
      <c r="B23" s="33" t="s">
        <v>405</v>
      </c>
      <c r="C23" s="34" t="s">
        <v>19</v>
      </c>
      <c r="D23" s="35">
        <v>7.0000000000000007E-2</v>
      </c>
      <c r="E23" s="36">
        <v>90.22</v>
      </c>
      <c r="F23" s="38"/>
      <c r="G23" s="36">
        <v>6.3150000000000004</v>
      </c>
      <c r="H23" s="37">
        <v>3.24657E-2</v>
      </c>
    </row>
    <row r="24" spans="1:8" x14ac:dyDescent="0.3">
      <c r="A24" s="39" t="s">
        <v>791</v>
      </c>
      <c r="B24" s="33" t="s">
        <v>792</v>
      </c>
      <c r="C24" s="34" t="s">
        <v>84</v>
      </c>
      <c r="D24" s="35">
        <v>1</v>
      </c>
      <c r="E24" s="36">
        <v>1</v>
      </c>
      <c r="F24" s="38"/>
      <c r="G24" s="36">
        <v>1</v>
      </c>
      <c r="H24" s="37">
        <v>5.1409999999999997E-3</v>
      </c>
    </row>
    <row r="25" spans="1:8" x14ac:dyDescent="0.3">
      <c r="A25" s="39" t="s">
        <v>808</v>
      </c>
      <c r="B25" s="33" t="s">
        <v>809</v>
      </c>
      <c r="C25" s="34" t="s">
        <v>313</v>
      </c>
      <c r="D25" s="35">
        <v>3</v>
      </c>
      <c r="E25" s="36">
        <v>6.7</v>
      </c>
      <c r="F25" s="38"/>
      <c r="G25" s="36">
        <v>20.100000000000001</v>
      </c>
      <c r="H25" s="37">
        <v>0.10333500000000001</v>
      </c>
    </row>
    <row r="26" spans="1:8" x14ac:dyDescent="0.3">
      <c r="A26" s="142" t="s">
        <v>226</v>
      </c>
      <c r="B26" s="142"/>
      <c r="C26" s="142"/>
      <c r="D26" s="142"/>
      <c r="E26" s="142"/>
      <c r="F26" s="142"/>
      <c r="G26" s="36">
        <v>126.94</v>
      </c>
      <c r="H26" s="37">
        <v>0.65260410000000002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227</v>
      </c>
      <c r="B28" s="144"/>
      <c r="C28" s="144"/>
      <c r="D28" s="144"/>
      <c r="E28" s="144"/>
      <c r="F28" s="144"/>
      <c r="G28" s="144"/>
      <c r="H28" s="144"/>
    </row>
    <row r="29" spans="1:8" x14ac:dyDescent="0.3">
      <c r="A29" s="29" t="s">
        <v>6</v>
      </c>
      <c r="B29" s="29" t="s">
        <v>7</v>
      </c>
      <c r="C29" s="29" t="s">
        <v>8</v>
      </c>
      <c r="D29" s="29" t="s">
        <v>9</v>
      </c>
      <c r="E29" s="29" t="s">
        <v>228</v>
      </c>
      <c r="F29" s="29" t="s">
        <v>229</v>
      </c>
      <c r="G29" s="29" t="s">
        <v>213</v>
      </c>
      <c r="H29" s="31" t="s">
        <v>214</v>
      </c>
    </row>
    <row r="30" spans="1:8" x14ac:dyDescent="0.3">
      <c r="A30" s="32"/>
      <c r="B30" s="33"/>
      <c r="C30" s="34"/>
      <c r="D30" s="35"/>
      <c r="E30" s="36"/>
      <c r="F30" s="40"/>
      <c r="G30" s="6"/>
      <c r="H30" s="37"/>
    </row>
    <row r="31" spans="1:8" x14ac:dyDescent="0.3">
      <c r="A31" s="142" t="s">
        <v>230</v>
      </c>
      <c r="B31" s="143"/>
      <c r="C31" s="143"/>
      <c r="D31" s="143"/>
      <c r="E31" s="143"/>
      <c r="F31" s="143"/>
      <c r="G31" s="36">
        <v>0</v>
      </c>
      <c r="H31" s="37">
        <v>0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4" t="s">
        <v>231</v>
      </c>
      <c r="B33" s="144"/>
      <c r="C33" s="144"/>
      <c r="D33" s="144"/>
      <c r="E33" s="144"/>
      <c r="F33" s="144"/>
      <c r="G33" s="144"/>
      <c r="H33" s="144"/>
    </row>
    <row r="34" spans="1:8" ht="13.5" customHeight="1" x14ac:dyDescent="0.3">
      <c r="A34" s="29" t="s">
        <v>6</v>
      </c>
      <c r="B34" s="144" t="s">
        <v>7</v>
      </c>
      <c r="C34" s="144"/>
      <c r="D34" s="29" t="s">
        <v>232</v>
      </c>
      <c r="E34" s="29" t="s">
        <v>233</v>
      </c>
      <c r="F34" s="29" t="s">
        <v>212</v>
      </c>
      <c r="G34" s="29" t="s">
        <v>213</v>
      </c>
      <c r="H34" s="31" t="s">
        <v>214</v>
      </c>
    </row>
    <row r="35" spans="1:8" ht="12.75" customHeight="1" x14ac:dyDescent="0.3">
      <c r="A35" s="32" t="s">
        <v>305</v>
      </c>
      <c r="B35" s="152" t="s">
        <v>306</v>
      </c>
      <c r="C35" s="152"/>
      <c r="D35" s="36">
        <v>1</v>
      </c>
      <c r="E35" s="36">
        <v>3.65</v>
      </c>
      <c r="F35" s="35">
        <v>2.4611000000000001</v>
      </c>
      <c r="G35" s="36">
        <v>8.9830000000000005</v>
      </c>
      <c r="H35" s="37">
        <v>4.6182000000000001E-2</v>
      </c>
    </row>
    <row r="36" spans="1:8" x14ac:dyDescent="0.3">
      <c r="A36" s="32" t="s">
        <v>238</v>
      </c>
      <c r="B36" s="152" t="s">
        <v>239</v>
      </c>
      <c r="C36" s="152"/>
      <c r="D36" s="36">
        <v>1</v>
      </c>
      <c r="E36" s="36">
        <v>3.6</v>
      </c>
      <c r="F36" s="35">
        <v>2.4611000000000001</v>
      </c>
      <c r="G36" s="36">
        <v>8.86</v>
      </c>
      <c r="H36" s="37">
        <v>4.5549699999999999E-2</v>
      </c>
    </row>
    <row r="37" spans="1:8" x14ac:dyDescent="0.3">
      <c r="A37" s="32" t="s">
        <v>286</v>
      </c>
      <c r="B37" s="152" t="s">
        <v>287</v>
      </c>
      <c r="C37" s="152"/>
      <c r="D37" s="36">
        <v>2</v>
      </c>
      <c r="E37" s="36">
        <v>4.04</v>
      </c>
      <c r="F37" s="35">
        <v>2.4611000000000001</v>
      </c>
      <c r="G37" s="36">
        <v>19.885999999999999</v>
      </c>
      <c r="H37" s="37">
        <v>0.1022348</v>
      </c>
    </row>
    <row r="38" spans="1:8" x14ac:dyDescent="0.3">
      <c r="A38" s="142" t="s">
        <v>240</v>
      </c>
      <c r="B38" s="142"/>
      <c r="C38" s="142"/>
      <c r="D38" s="142"/>
      <c r="E38" s="142"/>
      <c r="F38" s="142"/>
      <c r="G38" s="36">
        <v>37.728999999999999</v>
      </c>
      <c r="H38" s="37">
        <v>0.19396650000000001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7" t="s">
        <v>241</v>
      </c>
      <c r="B40" s="148"/>
      <c r="C40" s="148"/>
      <c r="D40" s="148"/>
      <c r="E40" s="148"/>
      <c r="F40" s="148"/>
      <c r="G40" s="42"/>
      <c r="H40" s="20">
        <v>194.51300000000001</v>
      </c>
    </row>
    <row r="41" spans="1:8" x14ac:dyDescent="0.3">
      <c r="A41" s="41"/>
      <c r="B41" s="42"/>
      <c r="C41" s="42"/>
      <c r="D41" s="42"/>
      <c r="E41" s="42"/>
      <c r="F41" s="42"/>
      <c r="G41" s="42"/>
      <c r="H41" s="20"/>
    </row>
    <row r="42" spans="1:8" x14ac:dyDescent="0.3">
      <c r="A42" s="149" t="s">
        <v>242</v>
      </c>
      <c r="B42" s="150"/>
      <c r="C42" s="150"/>
      <c r="D42" s="150"/>
      <c r="E42" s="150"/>
      <c r="F42" s="150"/>
      <c r="G42" s="150"/>
      <c r="H42" s="151"/>
    </row>
    <row r="43" spans="1:8" x14ac:dyDescent="0.3">
      <c r="A43" s="147" t="s">
        <v>243</v>
      </c>
      <c r="B43" s="148"/>
      <c r="C43" s="148"/>
      <c r="D43" s="148"/>
      <c r="E43" s="148"/>
      <c r="F43" s="148"/>
      <c r="G43" s="42"/>
      <c r="H43" s="20">
        <v>40.847999999999999</v>
      </c>
    </row>
    <row r="44" spans="1:8" x14ac:dyDescent="0.3">
      <c r="A44" s="26"/>
      <c r="B44" s="21"/>
      <c r="C44" s="26"/>
      <c r="D44" s="27"/>
      <c r="E44" s="28"/>
      <c r="F44" s="27"/>
      <c r="G44" s="27"/>
      <c r="H44" s="28"/>
    </row>
    <row r="45" spans="1:8" x14ac:dyDescent="0.3">
      <c r="A45" s="145" t="s">
        <v>244</v>
      </c>
      <c r="B45" s="146"/>
      <c r="C45" s="146"/>
      <c r="D45" s="146"/>
      <c r="E45" s="146"/>
      <c r="F45" s="146"/>
      <c r="G45" s="43"/>
      <c r="H45" s="44">
        <v>235.36099999999999</v>
      </c>
    </row>
    <row r="46" spans="1:8" x14ac:dyDescent="0.3">
      <c r="A46" s="45"/>
      <c r="B46" s="23"/>
      <c r="C46" s="24"/>
      <c r="D46" s="46"/>
      <c r="E46" s="25"/>
      <c r="F46" s="46"/>
      <c r="G46" s="46"/>
      <c r="H46" s="25"/>
    </row>
    <row r="47" spans="1:8" x14ac:dyDescent="0.3">
      <c r="A47" s="47" t="s">
        <v>203</v>
      </c>
      <c r="B47" s="48" t="s">
        <v>812</v>
      </c>
      <c r="C47" s="49"/>
      <c r="D47" s="50"/>
      <c r="E47" s="50"/>
      <c r="F47" s="50"/>
      <c r="G47" s="50"/>
      <c r="H47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6:F26"/>
    <mergeCell ref="A28:H28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31:F31"/>
    <mergeCell ref="A33:H33"/>
    <mergeCell ref="A45:F45"/>
    <mergeCell ref="A43:F43"/>
    <mergeCell ref="A38:F38"/>
    <mergeCell ref="A40:F40"/>
    <mergeCell ref="A42:H42"/>
    <mergeCell ref="B36:C36"/>
    <mergeCell ref="B37:C37"/>
    <mergeCell ref="B35:C35"/>
    <mergeCell ref="B34:C3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IV4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183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184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813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798</v>
      </c>
      <c r="B11" s="33" t="s">
        <v>799</v>
      </c>
      <c r="C11" s="34" t="s">
        <v>217</v>
      </c>
      <c r="D11" s="35">
        <v>1</v>
      </c>
      <c r="E11" s="36">
        <v>8</v>
      </c>
      <c r="F11" s="35">
        <v>2.4611000000000001</v>
      </c>
      <c r="G11" s="36">
        <v>19.689</v>
      </c>
      <c r="H11" s="37">
        <v>8.7251499999999996E-2</v>
      </c>
    </row>
    <row r="12" spans="1:8" x14ac:dyDescent="0.3">
      <c r="A12" s="32" t="s">
        <v>443</v>
      </c>
      <c r="B12" s="33" t="s">
        <v>444</v>
      </c>
      <c r="C12" s="34" t="s">
        <v>217</v>
      </c>
      <c r="D12" s="35">
        <v>1</v>
      </c>
      <c r="E12" s="36">
        <v>3.36</v>
      </c>
      <c r="F12" s="35">
        <v>2.4611000000000001</v>
      </c>
      <c r="G12" s="36">
        <v>8.2690000000000001</v>
      </c>
      <c r="H12" s="37">
        <v>3.66439E-2</v>
      </c>
    </row>
    <row r="13" spans="1:8" x14ac:dyDescent="0.3">
      <c r="A13" s="32" t="s">
        <v>218</v>
      </c>
      <c r="B13" s="33" t="s">
        <v>219</v>
      </c>
      <c r="C13" s="34" t="s">
        <v>220</v>
      </c>
      <c r="D13" s="35" t="s">
        <v>221</v>
      </c>
      <c r="E13" s="36" t="s">
        <v>1</v>
      </c>
      <c r="F13" s="35" t="s">
        <v>1</v>
      </c>
      <c r="G13" s="36">
        <v>1.8859999999999999</v>
      </c>
      <c r="H13" s="37">
        <v>8.3578000000000003E-3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29.843999999999998</v>
      </c>
      <c r="H14" s="37">
        <v>0.13225319999999999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ht="22.8" x14ac:dyDescent="0.3">
      <c r="A18" s="32" t="s">
        <v>800</v>
      </c>
      <c r="B18" s="33" t="s">
        <v>801</v>
      </c>
      <c r="C18" s="34" t="s">
        <v>765</v>
      </c>
      <c r="D18" s="35">
        <v>0.05</v>
      </c>
      <c r="E18" s="36">
        <v>12</v>
      </c>
      <c r="F18" s="38"/>
      <c r="G18" s="36">
        <v>0.6</v>
      </c>
      <c r="H18" s="37">
        <v>2.6589000000000001E-3</v>
      </c>
    </row>
    <row r="19" spans="1:8" ht="22.8" x14ac:dyDescent="0.3">
      <c r="A19" s="39" t="s">
        <v>802</v>
      </c>
      <c r="B19" s="33" t="s">
        <v>803</v>
      </c>
      <c r="C19" s="34" t="s">
        <v>765</v>
      </c>
      <c r="D19" s="35">
        <v>0.04</v>
      </c>
      <c r="E19" s="36">
        <v>16</v>
      </c>
      <c r="F19" s="38"/>
      <c r="G19" s="36">
        <v>0.64</v>
      </c>
      <c r="H19" s="37">
        <v>2.8361999999999997E-3</v>
      </c>
    </row>
    <row r="20" spans="1:8" x14ac:dyDescent="0.3">
      <c r="A20" s="39" t="s">
        <v>804</v>
      </c>
      <c r="B20" s="33" t="s">
        <v>805</v>
      </c>
      <c r="C20" s="34" t="s">
        <v>31</v>
      </c>
      <c r="D20" s="35">
        <v>1.08</v>
      </c>
      <c r="E20" s="36">
        <v>9.3800000000000008</v>
      </c>
      <c r="F20" s="38"/>
      <c r="G20" s="36">
        <v>10.130000000000001</v>
      </c>
      <c r="H20" s="37">
        <v>4.4890899999999997E-2</v>
      </c>
    </row>
    <row r="21" spans="1:8" ht="22.8" x14ac:dyDescent="0.3">
      <c r="A21" s="39" t="s">
        <v>806</v>
      </c>
      <c r="B21" s="33" t="s">
        <v>807</v>
      </c>
      <c r="C21" s="34" t="s">
        <v>31</v>
      </c>
      <c r="D21" s="35">
        <v>1.08</v>
      </c>
      <c r="E21" s="36">
        <v>85</v>
      </c>
      <c r="F21" s="38"/>
      <c r="G21" s="36">
        <v>91.8</v>
      </c>
      <c r="H21" s="37">
        <v>0.40681030000000001</v>
      </c>
    </row>
    <row r="22" spans="1:8" x14ac:dyDescent="0.3">
      <c r="A22" s="39" t="s">
        <v>541</v>
      </c>
      <c r="B22" s="33" t="s">
        <v>542</v>
      </c>
      <c r="C22" s="34" t="s">
        <v>489</v>
      </c>
      <c r="D22" s="35">
        <v>2.75</v>
      </c>
      <c r="E22" s="36">
        <v>10</v>
      </c>
      <c r="F22" s="38"/>
      <c r="G22" s="36">
        <v>27.5</v>
      </c>
      <c r="H22" s="37">
        <v>0.1218658</v>
      </c>
    </row>
    <row r="23" spans="1:8" ht="22.8" x14ac:dyDescent="0.3">
      <c r="A23" s="39" t="s">
        <v>404</v>
      </c>
      <c r="B23" s="33" t="s">
        <v>405</v>
      </c>
      <c r="C23" s="34" t="s">
        <v>19</v>
      </c>
      <c r="D23" s="35">
        <v>7.0000000000000007E-2</v>
      </c>
      <c r="E23" s="36">
        <v>90.22</v>
      </c>
      <c r="F23" s="38"/>
      <c r="G23" s="36">
        <v>6.3150000000000004</v>
      </c>
      <c r="H23" s="37">
        <v>2.7984800000000001E-2</v>
      </c>
    </row>
    <row r="24" spans="1:8" x14ac:dyDescent="0.3">
      <c r="A24" s="39" t="s">
        <v>791</v>
      </c>
      <c r="B24" s="33" t="s">
        <v>792</v>
      </c>
      <c r="C24" s="34" t="s">
        <v>84</v>
      </c>
      <c r="D24" s="35">
        <v>1</v>
      </c>
      <c r="E24" s="36">
        <v>1</v>
      </c>
      <c r="F24" s="38"/>
      <c r="G24" s="36">
        <v>1</v>
      </c>
      <c r="H24" s="37">
        <v>4.4314999999999997E-3</v>
      </c>
    </row>
    <row r="25" spans="1:8" x14ac:dyDescent="0.3">
      <c r="A25" s="39" t="s">
        <v>808</v>
      </c>
      <c r="B25" s="33" t="s">
        <v>809</v>
      </c>
      <c r="C25" s="34" t="s">
        <v>313</v>
      </c>
      <c r="D25" s="35">
        <v>3</v>
      </c>
      <c r="E25" s="36">
        <v>6.7</v>
      </c>
      <c r="F25" s="38"/>
      <c r="G25" s="36">
        <v>20.100000000000001</v>
      </c>
      <c r="H25" s="37">
        <v>8.9072800000000008E-2</v>
      </c>
    </row>
    <row r="26" spans="1:8" x14ac:dyDescent="0.3">
      <c r="A26" s="142" t="s">
        <v>226</v>
      </c>
      <c r="B26" s="142"/>
      <c r="C26" s="142"/>
      <c r="D26" s="142"/>
      <c r="E26" s="142"/>
      <c r="F26" s="142"/>
      <c r="G26" s="36">
        <v>158.08500000000001</v>
      </c>
      <c r="H26" s="37">
        <v>0.70055120000000004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227</v>
      </c>
      <c r="B28" s="144"/>
      <c r="C28" s="144"/>
      <c r="D28" s="144"/>
      <c r="E28" s="144"/>
      <c r="F28" s="144"/>
      <c r="G28" s="144"/>
      <c r="H28" s="144"/>
    </row>
    <row r="29" spans="1:8" x14ac:dyDescent="0.3">
      <c r="A29" s="29" t="s">
        <v>6</v>
      </c>
      <c r="B29" s="29" t="s">
        <v>7</v>
      </c>
      <c r="C29" s="29" t="s">
        <v>8</v>
      </c>
      <c r="D29" s="29" t="s">
        <v>9</v>
      </c>
      <c r="E29" s="29" t="s">
        <v>228</v>
      </c>
      <c r="F29" s="29" t="s">
        <v>229</v>
      </c>
      <c r="G29" s="29" t="s">
        <v>213</v>
      </c>
      <c r="H29" s="31" t="s">
        <v>214</v>
      </c>
    </row>
    <row r="30" spans="1:8" x14ac:dyDescent="0.3">
      <c r="A30" s="32"/>
      <c r="B30" s="33"/>
      <c r="C30" s="34"/>
      <c r="D30" s="35"/>
      <c r="E30" s="36"/>
      <c r="F30" s="40"/>
      <c r="G30" s="6"/>
      <c r="H30" s="37"/>
    </row>
    <row r="31" spans="1:8" x14ac:dyDescent="0.3">
      <c r="A31" s="142" t="s">
        <v>230</v>
      </c>
      <c r="B31" s="143"/>
      <c r="C31" s="143"/>
      <c r="D31" s="143"/>
      <c r="E31" s="143"/>
      <c r="F31" s="143"/>
      <c r="G31" s="36">
        <v>0</v>
      </c>
      <c r="H31" s="37">
        <v>0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4" t="s">
        <v>231</v>
      </c>
      <c r="B33" s="144"/>
      <c r="C33" s="144"/>
      <c r="D33" s="144"/>
      <c r="E33" s="144"/>
      <c r="F33" s="144"/>
      <c r="G33" s="144"/>
      <c r="H33" s="144"/>
    </row>
    <row r="34" spans="1:8" ht="13.5" customHeight="1" x14ac:dyDescent="0.3">
      <c r="A34" s="29" t="s">
        <v>6</v>
      </c>
      <c r="B34" s="144" t="s">
        <v>7</v>
      </c>
      <c r="C34" s="144"/>
      <c r="D34" s="29" t="s">
        <v>232</v>
      </c>
      <c r="E34" s="29" t="s">
        <v>233</v>
      </c>
      <c r="F34" s="29" t="s">
        <v>212</v>
      </c>
      <c r="G34" s="29" t="s">
        <v>213</v>
      </c>
      <c r="H34" s="31" t="s">
        <v>214</v>
      </c>
    </row>
    <row r="35" spans="1:8" ht="12.75" customHeight="1" x14ac:dyDescent="0.3">
      <c r="A35" s="32" t="s">
        <v>305</v>
      </c>
      <c r="B35" s="152" t="s">
        <v>306</v>
      </c>
      <c r="C35" s="152"/>
      <c r="D35" s="36">
        <v>1</v>
      </c>
      <c r="E35" s="36">
        <v>3.65</v>
      </c>
      <c r="F35" s="35">
        <v>2.4611000000000001</v>
      </c>
      <c r="G35" s="36">
        <v>8.9830000000000005</v>
      </c>
      <c r="H35" s="37">
        <v>3.9807999999999996E-2</v>
      </c>
    </row>
    <row r="36" spans="1:8" x14ac:dyDescent="0.3">
      <c r="A36" s="32" t="s">
        <v>238</v>
      </c>
      <c r="B36" s="152" t="s">
        <v>239</v>
      </c>
      <c r="C36" s="152"/>
      <c r="D36" s="36">
        <v>1</v>
      </c>
      <c r="E36" s="36">
        <v>3.6</v>
      </c>
      <c r="F36" s="35">
        <v>2.4611000000000001</v>
      </c>
      <c r="G36" s="36">
        <v>8.86</v>
      </c>
      <c r="H36" s="37">
        <v>3.9262999999999999E-2</v>
      </c>
    </row>
    <row r="37" spans="1:8" x14ac:dyDescent="0.3">
      <c r="A37" s="32" t="s">
        <v>286</v>
      </c>
      <c r="B37" s="152" t="s">
        <v>287</v>
      </c>
      <c r="C37" s="152"/>
      <c r="D37" s="36">
        <v>2</v>
      </c>
      <c r="E37" s="36">
        <v>4.04</v>
      </c>
      <c r="F37" s="35">
        <v>2.4611000000000001</v>
      </c>
      <c r="G37" s="36">
        <v>19.885999999999999</v>
      </c>
      <c r="H37" s="37">
        <v>8.8124499999999995E-2</v>
      </c>
    </row>
    <row r="38" spans="1:8" x14ac:dyDescent="0.3">
      <c r="A38" s="142" t="s">
        <v>240</v>
      </c>
      <c r="B38" s="142"/>
      <c r="C38" s="142"/>
      <c r="D38" s="142"/>
      <c r="E38" s="142"/>
      <c r="F38" s="142"/>
      <c r="G38" s="36">
        <v>37.728999999999999</v>
      </c>
      <c r="H38" s="37">
        <v>0.16719549999999997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7" t="s">
        <v>241</v>
      </c>
      <c r="B40" s="148"/>
      <c r="C40" s="148"/>
      <c r="D40" s="148"/>
      <c r="E40" s="148"/>
      <c r="F40" s="148"/>
      <c r="G40" s="42"/>
      <c r="H40" s="20">
        <v>225.65799999999999</v>
      </c>
    </row>
    <row r="41" spans="1:8" x14ac:dyDescent="0.3">
      <c r="A41" s="41"/>
      <c r="B41" s="42"/>
      <c r="C41" s="42"/>
      <c r="D41" s="42"/>
      <c r="E41" s="42"/>
      <c r="F41" s="42"/>
      <c r="G41" s="42"/>
      <c r="H41" s="20"/>
    </row>
    <row r="42" spans="1:8" x14ac:dyDescent="0.3">
      <c r="A42" s="149" t="s">
        <v>242</v>
      </c>
      <c r="B42" s="150"/>
      <c r="C42" s="150"/>
      <c r="D42" s="150"/>
      <c r="E42" s="150"/>
      <c r="F42" s="150"/>
      <c r="G42" s="150"/>
      <c r="H42" s="151"/>
    </row>
    <row r="43" spans="1:8" x14ac:dyDescent="0.3">
      <c r="A43" s="147" t="s">
        <v>243</v>
      </c>
      <c r="B43" s="148"/>
      <c r="C43" s="148"/>
      <c r="D43" s="148"/>
      <c r="E43" s="148"/>
      <c r="F43" s="148"/>
      <c r="G43" s="42"/>
      <c r="H43" s="20">
        <v>47.387999999999998</v>
      </c>
    </row>
    <row r="44" spans="1:8" x14ac:dyDescent="0.3">
      <c r="A44" s="26"/>
      <c r="B44" s="21"/>
      <c r="C44" s="26"/>
      <c r="D44" s="27"/>
      <c r="E44" s="28"/>
      <c r="F44" s="27"/>
      <c r="G44" s="27"/>
      <c r="H44" s="28"/>
    </row>
    <row r="45" spans="1:8" x14ac:dyDescent="0.3">
      <c r="A45" s="145" t="s">
        <v>244</v>
      </c>
      <c r="B45" s="146"/>
      <c r="C45" s="146"/>
      <c r="D45" s="146"/>
      <c r="E45" s="146"/>
      <c r="F45" s="146"/>
      <c r="G45" s="43"/>
      <c r="H45" s="44">
        <v>273.04599999999999</v>
      </c>
    </row>
    <row r="46" spans="1:8" x14ac:dyDescent="0.3">
      <c r="A46" s="45"/>
      <c r="B46" s="23"/>
      <c r="C46" s="24"/>
      <c r="D46" s="46"/>
      <c r="E46" s="25"/>
      <c r="F46" s="46"/>
      <c r="G46" s="46"/>
      <c r="H46" s="25"/>
    </row>
    <row r="47" spans="1:8" x14ac:dyDescent="0.3">
      <c r="A47" s="47" t="s">
        <v>203</v>
      </c>
      <c r="B47" s="48" t="s">
        <v>814</v>
      </c>
      <c r="C47" s="49"/>
      <c r="D47" s="50"/>
      <c r="E47" s="50"/>
      <c r="F47" s="50"/>
      <c r="G47" s="50"/>
      <c r="H47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6:F26"/>
    <mergeCell ref="A28:H28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31:F31"/>
    <mergeCell ref="A33:H33"/>
    <mergeCell ref="A45:F45"/>
    <mergeCell ref="A43:F43"/>
    <mergeCell ref="A38:F38"/>
    <mergeCell ref="A40:F40"/>
    <mergeCell ref="A42:H42"/>
    <mergeCell ref="B36:C36"/>
    <mergeCell ref="B37:C37"/>
    <mergeCell ref="B35:C35"/>
    <mergeCell ref="B34:C3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IV4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185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186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815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798</v>
      </c>
      <c r="B11" s="33" t="s">
        <v>799</v>
      </c>
      <c r="C11" s="34" t="s">
        <v>217</v>
      </c>
      <c r="D11" s="35">
        <v>1</v>
      </c>
      <c r="E11" s="36">
        <v>8</v>
      </c>
      <c r="F11" s="35">
        <v>2.448</v>
      </c>
      <c r="G11" s="36">
        <v>19.584</v>
      </c>
      <c r="H11" s="37">
        <v>0.13399660000000002</v>
      </c>
    </row>
    <row r="12" spans="1:8" x14ac:dyDescent="0.3">
      <c r="A12" s="32" t="s">
        <v>443</v>
      </c>
      <c r="B12" s="33" t="s">
        <v>444</v>
      </c>
      <c r="C12" s="34" t="s">
        <v>217</v>
      </c>
      <c r="D12" s="35">
        <v>1</v>
      </c>
      <c r="E12" s="36">
        <v>3.36</v>
      </c>
      <c r="F12" s="35">
        <v>2.448</v>
      </c>
      <c r="G12" s="36">
        <v>8.2249999999999996</v>
      </c>
      <c r="H12" s="37">
        <v>5.6276599999999996E-2</v>
      </c>
    </row>
    <row r="13" spans="1:8" x14ac:dyDescent="0.3">
      <c r="A13" s="32" t="s">
        <v>218</v>
      </c>
      <c r="B13" s="33" t="s">
        <v>219</v>
      </c>
      <c r="C13" s="34" t="s">
        <v>220</v>
      </c>
      <c r="D13" s="35" t="s">
        <v>221</v>
      </c>
      <c r="E13" s="36" t="s">
        <v>1</v>
      </c>
      <c r="F13" s="35" t="s">
        <v>1</v>
      </c>
      <c r="G13" s="36">
        <v>1.8759999999999999</v>
      </c>
      <c r="H13" s="37">
        <v>1.2835900000000001E-2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29.684999999999999</v>
      </c>
      <c r="H14" s="37">
        <v>0.20310909999999999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ht="22.8" x14ac:dyDescent="0.3">
      <c r="A18" s="32" t="s">
        <v>800</v>
      </c>
      <c r="B18" s="33" t="s">
        <v>801</v>
      </c>
      <c r="C18" s="34" t="s">
        <v>765</v>
      </c>
      <c r="D18" s="35">
        <v>0.05</v>
      </c>
      <c r="E18" s="36">
        <v>12</v>
      </c>
      <c r="F18" s="38"/>
      <c r="G18" s="36">
        <v>0.6</v>
      </c>
      <c r="H18" s="37">
        <v>4.1053000000000001E-3</v>
      </c>
    </row>
    <row r="19" spans="1:8" ht="22.8" x14ac:dyDescent="0.3">
      <c r="A19" s="39" t="s">
        <v>802</v>
      </c>
      <c r="B19" s="33" t="s">
        <v>803</v>
      </c>
      <c r="C19" s="34" t="s">
        <v>765</v>
      </c>
      <c r="D19" s="35">
        <v>0.05</v>
      </c>
      <c r="E19" s="36">
        <v>16</v>
      </c>
      <c r="F19" s="38"/>
      <c r="G19" s="36">
        <v>0.8</v>
      </c>
      <c r="H19" s="37">
        <v>5.4737000000000006E-3</v>
      </c>
    </row>
    <row r="20" spans="1:8" x14ac:dyDescent="0.3">
      <c r="A20" s="39" t="s">
        <v>804</v>
      </c>
      <c r="B20" s="33" t="s">
        <v>805</v>
      </c>
      <c r="C20" s="34" t="s">
        <v>31</v>
      </c>
      <c r="D20" s="35">
        <v>5.6000000000000001E-2</v>
      </c>
      <c r="E20" s="36">
        <v>9.3800000000000008</v>
      </c>
      <c r="F20" s="38"/>
      <c r="G20" s="36">
        <v>0.52500000000000002</v>
      </c>
      <c r="H20" s="37">
        <v>3.5920999999999995E-3</v>
      </c>
    </row>
    <row r="21" spans="1:8" ht="22.8" x14ac:dyDescent="0.3">
      <c r="A21" s="39" t="s">
        <v>806</v>
      </c>
      <c r="B21" s="33" t="s">
        <v>807</v>
      </c>
      <c r="C21" s="34" t="s">
        <v>31</v>
      </c>
      <c r="D21" s="35">
        <v>0.56000000000000005</v>
      </c>
      <c r="E21" s="36">
        <v>85</v>
      </c>
      <c r="F21" s="38"/>
      <c r="G21" s="36">
        <v>47.6</v>
      </c>
      <c r="H21" s="37">
        <v>0.32568609999999998</v>
      </c>
    </row>
    <row r="22" spans="1:8" x14ac:dyDescent="0.3">
      <c r="A22" s="39" t="s">
        <v>541</v>
      </c>
      <c r="B22" s="33" t="s">
        <v>542</v>
      </c>
      <c r="C22" s="34" t="s">
        <v>489</v>
      </c>
      <c r="D22" s="35">
        <v>0.2</v>
      </c>
      <c r="E22" s="36">
        <v>10</v>
      </c>
      <c r="F22" s="38"/>
      <c r="G22" s="36">
        <v>2</v>
      </c>
      <c r="H22" s="37">
        <v>1.36843E-2</v>
      </c>
    </row>
    <row r="23" spans="1:8" ht="22.8" x14ac:dyDescent="0.3">
      <c r="A23" s="39" t="s">
        <v>404</v>
      </c>
      <c r="B23" s="33" t="s">
        <v>405</v>
      </c>
      <c r="C23" s="34" t="s">
        <v>19</v>
      </c>
      <c r="D23" s="35">
        <v>7.0000000000000007E-2</v>
      </c>
      <c r="E23" s="36">
        <v>90.22</v>
      </c>
      <c r="F23" s="38"/>
      <c r="G23" s="36">
        <v>6.3150000000000004</v>
      </c>
      <c r="H23" s="37">
        <v>4.3208099999999999E-2</v>
      </c>
    </row>
    <row r="24" spans="1:8" x14ac:dyDescent="0.3">
      <c r="A24" s="39" t="s">
        <v>791</v>
      </c>
      <c r="B24" s="33" t="s">
        <v>792</v>
      </c>
      <c r="C24" s="34" t="s">
        <v>84</v>
      </c>
      <c r="D24" s="35">
        <v>1</v>
      </c>
      <c r="E24" s="36">
        <v>1</v>
      </c>
      <c r="F24" s="38"/>
      <c r="G24" s="36">
        <v>1</v>
      </c>
      <c r="H24" s="37">
        <v>6.8421000000000003E-3</v>
      </c>
    </row>
    <row r="25" spans="1:8" x14ac:dyDescent="0.3">
      <c r="A25" s="39" t="s">
        <v>808</v>
      </c>
      <c r="B25" s="33" t="s">
        <v>809</v>
      </c>
      <c r="C25" s="34" t="s">
        <v>313</v>
      </c>
      <c r="D25" s="35">
        <v>3</v>
      </c>
      <c r="E25" s="36">
        <v>6.7</v>
      </c>
      <c r="F25" s="38"/>
      <c r="G25" s="36">
        <v>20.100000000000001</v>
      </c>
      <c r="H25" s="37">
        <v>0.13752710000000001</v>
      </c>
    </row>
    <row r="26" spans="1:8" x14ac:dyDescent="0.3">
      <c r="A26" s="142" t="s">
        <v>226</v>
      </c>
      <c r="B26" s="142"/>
      <c r="C26" s="142"/>
      <c r="D26" s="142"/>
      <c r="E26" s="142"/>
      <c r="F26" s="142"/>
      <c r="G26" s="36">
        <v>78.94</v>
      </c>
      <c r="H26" s="37">
        <v>0.54011880000000001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227</v>
      </c>
      <c r="B28" s="144"/>
      <c r="C28" s="144"/>
      <c r="D28" s="144"/>
      <c r="E28" s="144"/>
      <c r="F28" s="144"/>
      <c r="G28" s="144"/>
      <c r="H28" s="144"/>
    </row>
    <row r="29" spans="1:8" x14ac:dyDescent="0.3">
      <c r="A29" s="29" t="s">
        <v>6</v>
      </c>
      <c r="B29" s="29" t="s">
        <v>7</v>
      </c>
      <c r="C29" s="29" t="s">
        <v>8</v>
      </c>
      <c r="D29" s="29" t="s">
        <v>9</v>
      </c>
      <c r="E29" s="29" t="s">
        <v>228</v>
      </c>
      <c r="F29" s="29" t="s">
        <v>229</v>
      </c>
      <c r="G29" s="29" t="s">
        <v>213</v>
      </c>
      <c r="H29" s="31" t="s">
        <v>214</v>
      </c>
    </row>
    <row r="30" spans="1:8" x14ac:dyDescent="0.3">
      <c r="A30" s="32"/>
      <c r="B30" s="33"/>
      <c r="C30" s="34"/>
      <c r="D30" s="35"/>
      <c r="E30" s="36"/>
      <c r="F30" s="40"/>
      <c r="G30" s="6"/>
      <c r="H30" s="37"/>
    </row>
    <row r="31" spans="1:8" x14ac:dyDescent="0.3">
      <c r="A31" s="142" t="s">
        <v>230</v>
      </c>
      <c r="B31" s="143"/>
      <c r="C31" s="143"/>
      <c r="D31" s="143"/>
      <c r="E31" s="143"/>
      <c r="F31" s="143"/>
      <c r="G31" s="36">
        <v>0</v>
      </c>
      <c r="H31" s="37">
        <v>0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4" t="s">
        <v>231</v>
      </c>
      <c r="B33" s="144"/>
      <c r="C33" s="144"/>
      <c r="D33" s="144"/>
      <c r="E33" s="144"/>
      <c r="F33" s="144"/>
      <c r="G33" s="144"/>
      <c r="H33" s="144"/>
    </row>
    <row r="34" spans="1:8" ht="13.5" customHeight="1" x14ac:dyDescent="0.3">
      <c r="A34" s="29" t="s">
        <v>6</v>
      </c>
      <c r="B34" s="144" t="s">
        <v>7</v>
      </c>
      <c r="C34" s="144"/>
      <c r="D34" s="29" t="s">
        <v>232</v>
      </c>
      <c r="E34" s="29" t="s">
        <v>233</v>
      </c>
      <c r="F34" s="29" t="s">
        <v>212</v>
      </c>
      <c r="G34" s="29" t="s">
        <v>213</v>
      </c>
      <c r="H34" s="31" t="s">
        <v>214</v>
      </c>
    </row>
    <row r="35" spans="1:8" ht="12.75" customHeight="1" x14ac:dyDescent="0.3">
      <c r="A35" s="32" t="s">
        <v>305</v>
      </c>
      <c r="B35" s="152" t="s">
        <v>306</v>
      </c>
      <c r="C35" s="152"/>
      <c r="D35" s="36">
        <v>1</v>
      </c>
      <c r="E35" s="36">
        <v>3.65</v>
      </c>
      <c r="F35" s="35">
        <v>2.448</v>
      </c>
      <c r="G35" s="36">
        <v>8.9350000000000005</v>
      </c>
      <c r="H35" s="37">
        <v>6.1134599999999997E-2</v>
      </c>
    </row>
    <row r="36" spans="1:8" x14ac:dyDescent="0.3">
      <c r="A36" s="32" t="s">
        <v>238</v>
      </c>
      <c r="B36" s="152" t="s">
        <v>239</v>
      </c>
      <c r="C36" s="152"/>
      <c r="D36" s="36">
        <v>1</v>
      </c>
      <c r="E36" s="36">
        <v>3.6</v>
      </c>
      <c r="F36" s="35">
        <v>2.448</v>
      </c>
      <c r="G36" s="36">
        <v>8.8130000000000006</v>
      </c>
      <c r="H36" s="37">
        <v>6.0299800000000001E-2</v>
      </c>
    </row>
    <row r="37" spans="1:8" x14ac:dyDescent="0.3">
      <c r="A37" s="32" t="s">
        <v>286</v>
      </c>
      <c r="B37" s="152" t="s">
        <v>287</v>
      </c>
      <c r="C37" s="152"/>
      <c r="D37" s="36">
        <v>2</v>
      </c>
      <c r="E37" s="36">
        <v>4.04</v>
      </c>
      <c r="F37" s="35">
        <v>2.448</v>
      </c>
      <c r="G37" s="36">
        <v>19.78</v>
      </c>
      <c r="H37" s="37">
        <v>0.1353376</v>
      </c>
    </row>
    <row r="38" spans="1:8" x14ac:dyDescent="0.3">
      <c r="A38" s="142" t="s">
        <v>240</v>
      </c>
      <c r="B38" s="142"/>
      <c r="C38" s="142"/>
      <c r="D38" s="142"/>
      <c r="E38" s="142"/>
      <c r="F38" s="142"/>
      <c r="G38" s="36">
        <v>37.528000000000006</v>
      </c>
      <c r="H38" s="37">
        <v>0.256772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7" t="s">
        <v>241</v>
      </c>
      <c r="B40" s="148"/>
      <c r="C40" s="148"/>
      <c r="D40" s="148"/>
      <c r="E40" s="148"/>
      <c r="F40" s="148"/>
      <c r="G40" s="42"/>
      <c r="H40" s="20">
        <v>146.15299999999999</v>
      </c>
    </row>
    <row r="41" spans="1:8" x14ac:dyDescent="0.3">
      <c r="A41" s="41"/>
      <c r="B41" s="42"/>
      <c r="C41" s="42"/>
      <c r="D41" s="42"/>
      <c r="E41" s="42"/>
      <c r="F41" s="42"/>
      <c r="G41" s="42"/>
      <c r="H41" s="20"/>
    </row>
    <row r="42" spans="1:8" x14ac:dyDescent="0.3">
      <c r="A42" s="149" t="s">
        <v>242</v>
      </c>
      <c r="B42" s="150"/>
      <c r="C42" s="150"/>
      <c r="D42" s="150"/>
      <c r="E42" s="150"/>
      <c r="F42" s="150"/>
      <c r="G42" s="150"/>
      <c r="H42" s="151"/>
    </row>
    <row r="43" spans="1:8" x14ac:dyDescent="0.3">
      <c r="A43" s="147" t="s">
        <v>243</v>
      </c>
      <c r="B43" s="148"/>
      <c r="C43" s="148"/>
      <c r="D43" s="148"/>
      <c r="E43" s="148"/>
      <c r="F43" s="148"/>
      <c r="G43" s="42"/>
      <c r="H43" s="20">
        <v>30.692</v>
      </c>
    </row>
    <row r="44" spans="1:8" x14ac:dyDescent="0.3">
      <c r="A44" s="26"/>
      <c r="B44" s="21"/>
      <c r="C44" s="26"/>
      <c r="D44" s="27"/>
      <c r="E44" s="28"/>
      <c r="F44" s="27"/>
      <c r="G44" s="27"/>
      <c r="H44" s="28"/>
    </row>
    <row r="45" spans="1:8" x14ac:dyDescent="0.3">
      <c r="A45" s="145" t="s">
        <v>244</v>
      </c>
      <c r="B45" s="146"/>
      <c r="C45" s="146"/>
      <c r="D45" s="146"/>
      <c r="E45" s="146"/>
      <c r="F45" s="146"/>
      <c r="G45" s="43"/>
      <c r="H45" s="44">
        <v>176.845</v>
      </c>
    </row>
    <row r="46" spans="1:8" x14ac:dyDescent="0.3">
      <c r="A46" s="45"/>
      <c r="B46" s="23"/>
      <c r="C46" s="24"/>
      <c r="D46" s="46"/>
      <c r="E46" s="25"/>
      <c r="F46" s="46"/>
      <c r="G46" s="46"/>
      <c r="H46" s="25"/>
    </row>
    <row r="47" spans="1:8" x14ac:dyDescent="0.3">
      <c r="A47" s="47" t="s">
        <v>203</v>
      </c>
      <c r="B47" s="48" t="s">
        <v>810</v>
      </c>
      <c r="C47" s="49"/>
      <c r="D47" s="50"/>
      <c r="E47" s="50"/>
      <c r="F47" s="50"/>
      <c r="G47" s="50"/>
      <c r="H47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6:F26"/>
    <mergeCell ref="A28:H28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31:F31"/>
    <mergeCell ref="A33:H33"/>
    <mergeCell ref="A45:F45"/>
    <mergeCell ref="A43:F43"/>
    <mergeCell ref="A38:F38"/>
    <mergeCell ref="A40:F40"/>
    <mergeCell ref="A42:H42"/>
    <mergeCell ref="B36:C36"/>
    <mergeCell ref="B37:C37"/>
    <mergeCell ref="B35:C35"/>
    <mergeCell ref="B34:C3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IV4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187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188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816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798</v>
      </c>
      <c r="B11" s="33" t="s">
        <v>799</v>
      </c>
      <c r="C11" s="34" t="s">
        <v>217</v>
      </c>
      <c r="D11" s="35">
        <v>1</v>
      </c>
      <c r="E11" s="36">
        <v>8</v>
      </c>
      <c r="F11" s="35">
        <v>2.1181000000000001</v>
      </c>
      <c r="G11" s="36">
        <v>16.945</v>
      </c>
      <c r="H11" s="37">
        <v>0.14236980000000002</v>
      </c>
    </row>
    <row r="12" spans="1:8" x14ac:dyDescent="0.3">
      <c r="A12" s="32" t="s">
        <v>443</v>
      </c>
      <c r="B12" s="33" t="s">
        <v>444</v>
      </c>
      <c r="C12" s="34" t="s">
        <v>217</v>
      </c>
      <c r="D12" s="35">
        <v>1</v>
      </c>
      <c r="E12" s="36">
        <v>3.36</v>
      </c>
      <c r="F12" s="35">
        <v>2.1181000000000001</v>
      </c>
      <c r="G12" s="36">
        <v>7.117</v>
      </c>
      <c r="H12" s="37">
        <v>5.9796199999999994E-2</v>
      </c>
    </row>
    <row r="13" spans="1:8" x14ac:dyDescent="0.3">
      <c r="A13" s="32" t="s">
        <v>218</v>
      </c>
      <c r="B13" s="33" t="s">
        <v>219</v>
      </c>
      <c r="C13" s="34" t="s">
        <v>220</v>
      </c>
      <c r="D13" s="35" t="s">
        <v>221</v>
      </c>
      <c r="E13" s="36" t="s">
        <v>1</v>
      </c>
      <c r="F13" s="35" t="s">
        <v>1</v>
      </c>
      <c r="G13" s="36">
        <v>1.6240000000000001</v>
      </c>
      <c r="H13" s="37">
        <v>1.3644700000000001E-2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25.686</v>
      </c>
      <c r="H14" s="37">
        <v>0.21581069999999999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ht="22.8" x14ac:dyDescent="0.3">
      <c r="A18" s="32" t="s">
        <v>800</v>
      </c>
      <c r="B18" s="33" t="s">
        <v>801</v>
      </c>
      <c r="C18" s="34" t="s">
        <v>765</v>
      </c>
      <c r="D18" s="35">
        <v>0.05</v>
      </c>
      <c r="E18" s="36">
        <v>12</v>
      </c>
      <c r="F18" s="38"/>
      <c r="G18" s="36">
        <v>0.6</v>
      </c>
      <c r="H18" s="37">
        <v>5.0410999999999997E-3</v>
      </c>
    </row>
    <row r="19" spans="1:8" ht="22.8" x14ac:dyDescent="0.3">
      <c r="A19" s="39" t="s">
        <v>802</v>
      </c>
      <c r="B19" s="33" t="s">
        <v>803</v>
      </c>
      <c r="C19" s="34" t="s">
        <v>765</v>
      </c>
      <c r="D19" s="35">
        <v>0.05</v>
      </c>
      <c r="E19" s="36">
        <v>16</v>
      </c>
      <c r="F19" s="38"/>
      <c r="G19" s="36">
        <v>0.8</v>
      </c>
      <c r="H19" s="37">
        <v>6.7215E-3</v>
      </c>
    </row>
    <row r="20" spans="1:8" x14ac:dyDescent="0.3">
      <c r="A20" s="39" t="s">
        <v>804</v>
      </c>
      <c r="B20" s="33" t="s">
        <v>805</v>
      </c>
      <c r="C20" s="34" t="s">
        <v>31</v>
      </c>
      <c r="D20" s="35">
        <v>0.33750000000000002</v>
      </c>
      <c r="E20" s="36">
        <v>9.3800000000000008</v>
      </c>
      <c r="F20" s="38"/>
      <c r="G20" s="36">
        <v>3.1659999999999999</v>
      </c>
      <c r="H20" s="37">
        <v>2.66003E-2</v>
      </c>
    </row>
    <row r="21" spans="1:8" ht="22.8" x14ac:dyDescent="0.3">
      <c r="A21" s="39" t="s">
        <v>806</v>
      </c>
      <c r="B21" s="33" t="s">
        <v>807</v>
      </c>
      <c r="C21" s="34" t="s">
        <v>31</v>
      </c>
      <c r="D21" s="35">
        <v>0.33750000000000002</v>
      </c>
      <c r="E21" s="36">
        <v>85</v>
      </c>
      <c r="F21" s="38"/>
      <c r="G21" s="36">
        <v>28.687999999999999</v>
      </c>
      <c r="H21" s="37">
        <v>0.2410331</v>
      </c>
    </row>
    <row r="22" spans="1:8" x14ac:dyDescent="0.3">
      <c r="A22" s="39" t="s">
        <v>541</v>
      </c>
      <c r="B22" s="33" t="s">
        <v>542</v>
      </c>
      <c r="C22" s="34" t="s">
        <v>489</v>
      </c>
      <c r="D22" s="35">
        <v>0.2</v>
      </c>
      <c r="E22" s="36">
        <v>10</v>
      </c>
      <c r="F22" s="38"/>
      <c r="G22" s="36">
        <v>2</v>
      </c>
      <c r="H22" s="37">
        <v>1.6803800000000001E-2</v>
      </c>
    </row>
    <row r="23" spans="1:8" ht="22.8" x14ac:dyDescent="0.3">
      <c r="A23" s="39" t="s">
        <v>404</v>
      </c>
      <c r="B23" s="33" t="s">
        <v>405</v>
      </c>
      <c r="C23" s="34" t="s">
        <v>19</v>
      </c>
      <c r="D23" s="35">
        <v>0.05</v>
      </c>
      <c r="E23" s="36">
        <v>90.22</v>
      </c>
      <c r="F23" s="38"/>
      <c r="G23" s="36">
        <v>4.5110000000000001</v>
      </c>
      <c r="H23" s="37">
        <v>3.7900900000000001E-2</v>
      </c>
    </row>
    <row r="24" spans="1:8" x14ac:dyDescent="0.3">
      <c r="A24" s="39" t="s">
        <v>791</v>
      </c>
      <c r="B24" s="33" t="s">
        <v>792</v>
      </c>
      <c r="C24" s="34" t="s">
        <v>84</v>
      </c>
      <c r="D24" s="35">
        <v>1</v>
      </c>
      <c r="E24" s="36">
        <v>1</v>
      </c>
      <c r="F24" s="38"/>
      <c r="G24" s="36">
        <v>1</v>
      </c>
      <c r="H24" s="37">
        <v>8.4019000000000003E-3</v>
      </c>
    </row>
    <row r="25" spans="1:8" x14ac:dyDescent="0.3">
      <c r="A25" s="39" t="s">
        <v>808</v>
      </c>
      <c r="B25" s="33" t="s">
        <v>809</v>
      </c>
      <c r="C25" s="34" t="s">
        <v>313</v>
      </c>
      <c r="D25" s="35">
        <v>3</v>
      </c>
      <c r="E25" s="36">
        <v>6.7</v>
      </c>
      <c r="F25" s="38"/>
      <c r="G25" s="36">
        <v>20.100000000000001</v>
      </c>
      <c r="H25" s="37">
        <v>0.16887779999999999</v>
      </c>
    </row>
    <row r="26" spans="1:8" x14ac:dyDescent="0.3">
      <c r="A26" s="142" t="s">
        <v>226</v>
      </c>
      <c r="B26" s="142"/>
      <c r="C26" s="142"/>
      <c r="D26" s="142"/>
      <c r="E26" s="142"/>
      <c r="F26" s="142"/>
      <c r="G26" s="36">
        <v>60.865000000000002</v>
      </c>
      <c r="H26" s="37">
        <v>0.51138039999999996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227</v>
      </c>
      <c r="B28" s="144"/>
      <c r="C28" s="144"/>
      <c r="D28" s="144"/>
      <c r="E28" s="144"/>
      <c r="F28" s="144"/>
      <c r="G28" s="144"/>
      <c r="H28" s="144"/>
    </row>
    <row r="29" spans="1:8" x14ac:dyDescent="0.3">
      <c r="A29" s="29" t="s">
        <v>6</v>
      </c>
      <c r="B29" s="29" t="s">
        <v>7</v>
      </c>
      <c r="C29" s="29" t="s">
        <v>8</v>
      </c>
      <c r="D29" s="29" t="s">
        <v>9</v>
      </c>
      <c r="E29" s="29" t="s">
        <v>228</v>
      </c>
      <c r="F29" s="29" t="s">
        <v>229</v>
      </c>
      <c r="G29" s="29" t="s">
        <v>213</v>
      </c>
      <c r="H29" s="31" t="s">
        <v>214</v>
      </c>
    </row>
    <row r="30" spans="1:8" x14ac:dyDescent="0.3">
      <c r="A30" s="32"/>
      <c r="B30" s="33"/>
      <c r="C30" s="34"/>
      <c r="D30" s="35"/>
      <c r="E30" s="36"/>
      <c r="F30" s="40"/>
      <c r="G30" s="6"/>
      <c r="H30" s="37"/>
    </row>
    <row r="31" spans="1:8" x14ac:dyDescent="0.3">
      <c r="A31" s="142" t="s">
        <v>230</v>
      </c>
      <c r="B31" s="143"/>
      <c r="C31" s="143"/>
      <c r="D31" s="143"/>
      <c r="E31" s="143"/>
      <c r="F31" s="143"/>
      <c r="G31" s="36">
        <v>0</v>
      </c>
      <c r="H31" s="37">
        <v>0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4" t="s">
        <v>231</v>
      </c>
      <c r="B33" s="144"/>
      <c r="C33" s="144"/>
      <c r="D33" s="144"/>
      <c r="E33" s="144"/>
      <c r="F33" s="144"/>
      <c r="G33" s="144"/>
      <c r="H33" s="144"/>
    </row>
    <row r="34" spans="1:8" ht="13.5" customHeight="1" x14ac:dyDescent="0.3">
      <c r="A34" s="29" t="s">
        <v>6</v>
      </c>
      <c r="B34" s="144" t="s">
        <v>7</v>
      </c>
      <c r="C34" s="144"/>
      <c r="D34" s="29" t="s">
        <v>232</v>
      </c>
      <c r="E34" s="29" t="s">
        <v>233</v>
      </c>
      <c r="F34" s="29" t="s">
        <v>212</v>
      </c>
      <c r="G34" s="29" t="s">
        <v>213</v>
      </c>
      <c r="H34" s="31" t="s">
        <v>214</v>
      </c>
    </row>
    <row r="35" spans="1:8" ht="12.75" customHeight="1" x14ac:dyDescent="0.3">
      <c r="A35" s="32" t="s">
        <v>305</v>
      </c>
      <c r="B35" s="152" t="s">
        <v>306</v>
      </c>
      <c r="C35" s="152"/>
      <c r="D35" s="36">
        <v>1</v>
      </c>
      <c r="E35" s="36">
        <v>3.65</v>
      </c>
      <c r="F35" s="35">
        <v>2.1181000000000001</v>
      </c>
      <c r="G35" s="36">
        <v>7.7309999999999999</v>
      </c>
      <c r="H35" s="37">
        <v>6.4954899999999996E-2</v>
      </c>
    </row>
    <row r="36" spans="1:8" x14ac:dyDescent="0.3">
      <c r="A36" s="32" t="s">
        <v>238</v>
      </c>
      <c r="B36" s="152" t="s">
        <v>239</v>
      </c>
      <c r="C36" s="152"/>
      <c r="D36" s="36">
        <v>1</v>
      </c>
      <c r="E36" s="36">
        <v>3.6</v>
      </c>
      <c r="F36" s="35">
        <v>2.1181000000000001</v>
      </c>
      <c r="G36" s="36">
        <v>7.625</v>
      </c>
      <c r="H36" s="37">
        <v>6.4064300000000005E-2</v>
      </c>
    </row>
    <row r="37" spans="1:8" x14ac:dyDescent="0.3">
      <c r="A37" s="32" t="s">
        <v>286</v>
      </c>
      <c r="B37" s="152" t="s">
        <v>287</v>
      </c>
      <c r="C37" s="152"/>
      <c r="D37" s="36">
        <v>2</v>
      </c>
      <c r="E37" s="36">
        <v>4.04</v>
      </c>
      <c r="F37" s="35">
        <v>2.1181000000000001</v>
      </c>
      <c r="G37" s="36">
        <v>17.114000000000001</v>
      </c>
      <c r="H37" s="37">
        <v>0.1437898</v>
      </c>
    </row>
    <row r="38" spans="1:8" x14ac:dyDescent="0.3">
      <c r="A38" s="142" t="s">
        <v>240</v>
      </c>
      <c r="B38" s="142"/>
      <c r="C38" s="142"/>
      <c r="D38" s="142"/>
      <c r="E38" s="142"/>
      <c r="F38" s="142"/>
      <c r="G38" s="36">
        <v>32.47</v>
      </c>
      <c r="H38" s="37">
        <v>0.27280900000000002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7" t="s">
        <v>241</v>
      </c>
      <c r="B40" s="148"/>
      <c r="C40" s="148"/>
      <c r="D40" s="148"/>
      <c r="E40" s="148"/>
      <c r="F40" s="148"/>
      <c r="G40" s="42"/>
      <c r="H40" s="20">
        <v>119.021</v>
      </c>
    </row>
    <row r="41" spans="1:8" x14ac:dyDescent="0.3">
      <c r="A41" s="41"/>
      <c r="B41" s="42"/>
      <c r="C41" s="42"/>
      <c r="D41" s="42"/>
      <c r="E41" s="42"/>
      <c r="F41" s="42"/>
      <c r="G41" s="42"/>
      <c r="H41" s="20"/>
    </row>
    <row r="42" spans="1:8" x14ac:dyDescent="0.3">
      <c r="A42" s="149" t="s">
        <v>242</v>
      </c>
      <c r="B42" s="150"/>
      <c r="C42" s="150"/>
      <c r="D42" s="150"/>
      <c r="E42" s="150"/>
      <c r="F42" s="150"/>
      <c r="G42" s="150"/>
      <c r="H42" s="151"/>
    </row>
    <row r="43" spans="1:8" x14ac:dyDescent="0.3">
      <c r="A43" s="147" t="s">
        <v>243</v>
      </c>
      <c r="B43" s="148"/>
      <c r="C43" s="148"/>
      <c r="D43" s="148"/>
      <c r="E43" s="148"/>
      <c r="F43" s="148"/>
      <c r="G43" s="42"/>
      <c r="H43" s="20">
        <v>24.994</v>
      </c>
    </row>
    <row r="44" spans="1:8" x14ac:dyDescent="0.3">
      <c r="A44" s="26"/>
      <c r="B44" s="21"/>
      <c r="C44" s="26"/>
      <c r="D44" s="27"/>
      <c r="E44" s="28"/>
      <c r="F44" s="27"/>
      <c r="G44" s="27"/>
      <c r="H44" s="28"/>
    </row>
    <row r="45" spans="1:8" x14ac:dyDescent="0.3">
      <c r="A45" s="145" t="s">
        <v>244</v>
      </c>
      <c r="B45" s="146"/>
      <c r="C45" s="146"/>
      <c r="D45" s="146"/>
      <c r="E45" s="146"/>
      <c r="F45" s="146"/>
      <c r="G45" s="43"/>
      <c r="H45" s="44">
        <v>144.01499999999999</v>
      </c>
    </row>
    <row r="46" spans="1:8" x14ac:dyDescent="0.3">
      <c r="A46" s="45"/>
      <c r="B46" s="23"/>
      <c r="C46" s="24"/>
      <c r="D46" s="46"/>
      <c r="E46" s="25"/>
      <c r="F46" s="46"/>
      <c r="G46" s="46"/>
      <c r="H46" s="25"/>
    </row>
    <row r="47" spans="1:8" x14ac:dyDescent="0.3">
      <c r="A47" s="47" t="s">
        <v>203</v>
      </c>
      <c r="B47" s="48" t="s">
        <v>817</v>
      </c>
      <c r="C47" s="49"/>
      <c r="D47" s="50"/>
      <c r="E47" s="50"/>
      <c r="F47" s="50"/>
      <c r="G47" s="50"/>
      <c r="H47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6:F26"/>
    <mergeCell ref="A28:H28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31:F31"/>
    <mergeCell ref="A33:H33"/>
    <mergeCell ref="A45:F45"/>
    <mergeCell ref="A43:F43"/>
    <mergeCell ref="A38:F38"/>
    <mergeCell ref="A40:F40"/>
    <mergeCell ref="A42:H42"/>
    <mergeCell ref="B36:C36"/>
    <mergeCell ref="B37:C37"/>
    <mergeCell ref="B35:C35"/>
    <mergeCell ref="B34:C3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IV4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189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190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818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798</v>
      </c>
      <c r="B11" s="33" t="s">
        <v>799</v>
      </c>
      <c r="C11" s="34" t="s">
        <v>217</v>
      </c>
      <c r="D11" s="35">
        <v>1</v>
      </c>
      <c r="E11" s="36">
        <v>8</v>
      </c>
      <c r="F11" s="35">
        <v>2.2570000000000001</v>
      </c>
      <c r="G11" s="36">
        <v>18.056000000000001</v>
      </c>
      <c r="H11" s="37">
        <v>0.1153797</v>
      </c>
    </row>
    <row r="12" spans="1:8" x14ac:dyDescent="0.3">
      <c r="A12" s="32" t="s">
        <v>443</v>
      </c>
      <c r="B12" s="33" t="s">
        <v>444</v>
      </c>
      <c r="C12" s="34" t="s">
        <v>217</v>
      </c>
      <c r="D12" s="35">
        <v>1</v>
      </c>
      <c r="E12" s="36">
        <v>3.36</v>
      </c>
      <c r="F12" s="35">
        <v>2.2570000000000001</v>
      </c>
      <c r="G12" s="36">
        <v>7.5839999999999996</v>
      </c>
      <c r="H12" s="37">
        <v>4.8462500000000006E-2</v>
      </c>
    </row>
    <row r="13" spans="1:8" x14ac:dyDescent="0.3">
      <c r="A13" s="32" t="s">
        <v>218</v>
      </c>
      <c r="B13" s="33" t="s">
        <v>219</v>
      </c>
      <c r="C13" s="34" t="s">
        <v>220</v>
      </c>
      <c r="D13" s="35" t="s">
        <v>221</v>
      </c>
      <c r="E13" s="36" t="s">
        <v>1</v>
      </c>
      <c r="F13" s="35" t="s">
        <v>1</v>
      </c>
      <c r="G13" s="36">
        <v>1.73</v>
      </c>
      <c r="H13" s="37">
        <v>1.1054900000000001E-2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27.37</v>
      </c>
      <c r="H14" s="37">
        <v>0.1748971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ht="22.8" x14ac:dyDescent="0.3">
      <c r="A18" s="32" t="s">
        <v>800</v>
      </c>
      <c r="B18" s="33" t="s">
        <v>801</v>
      </c>
      <c r="C18" s="34" t="s">
        <v>765</v>
      </c>
      <c r="D18" s="35">
        <v>0.05</v>
      </c>
      <c r="E18" s="36">
        <v>12</v>
      </c>
      <c r="F18" s="38"/>
      <c r="G18" s="36">
        <v>0.6</v>
      </c>
      <c r="H18" s="37">
        <v>3.8340999999999996E-3</v>
      </c>
    </row>
    <row r="19" spans="1:8" ht="22.8" x14ac:dyDescent="0.3">
      <c r="A19" s="39" t="s">
        <v>802</v>
      </c>
      <c r="B19" s="33" t="s">
        <v>803</v>
      </c>
      <c r="C19" s="34" t="s">
        <v>765</v>
      </c>
      <c r="D19" s="35">
        <v>0.05</v>
      </c>
      <c r="E19" s="36">
        <v>16</v>
      </c>
      <c r="F19" s="38"/>
      <c r="G19" s="36">
        <v>0.8</v>
      </c>
      <c r="H19" s="37">
        <v>5.1121000000000005E-3</v>
      </c>
    </row>
    <row r="20" spans="1:8" x14ac:dyDescent="0.3">
      <c r="A20" s="39" t="s">
        <v>804</v>
      </c>
      <c r="B20" s="33" t="s">
        <v>805</v>
      </c>
      <c r="C20" s="34" t="s">
        <v>31</v>
      </c>
      <c r="D20" s="35">
        <v>0.67500000000000004</v>
      </c>
      <c r="E20" s="36">
        <v>9.3800000000000008</v>
      </c>
      <c r="F20" s="38"/>
      <c r="G20" s="36">
        <v>6.3319999999999999</v>
      </c>
      <c r="H20" s="37">
        <v>4.0462100000000001E-2</v>
      </c>
    </row>
    <row r="21" spans="1:8" ht="22.8" x14ac:dyDescent="0.3">
      <c r="A21" s="39" t="s">
        <v>806</v>
      </c>
      <c r="B21" s="33" t="s">
        <v>807</v>
      </c>
      <c r="C21" s="34" t="s">
        <v>31</v>
      </c>
      <c r="D21" s="35">
        <v>0.67500000000000004</v>
      </c>
      <c r="E21" s="36">
        <v>85</v>
      </c>
      <c r="F21" s="38"/>
      <c r="G21" s="36">
        <v>57.375</v>
      </c>
      <c r="H21" s="37">
        <v>0.36663220000000002</v>
      </c>
    </row>
    <row r="22" spans="1:8" x14ac:dyDescent="0.3">
      <c r="A22" s="39" t="s">
        <v>541</v>
      </c>
      <c r="B22" s="33" t="s">
        <v>542</v>
      </c>
      <c r="C22" s="34" t="s">
        <v>489</v>
      </c>
      <c r="D22" s="35">
        <v>0.2</v>
      </c>
      <c r="E22" s="36">
        <v>10</v>
      </c>
      <c r="F22" s="38"/>
      <c r="G22" s="36">
        <v>2</v>
      </c>
      <c r="H22" s="37">
        <v>1.2780199999999999E-2</v>
      </c>
    </row>
    <row r="23" spans="1:8" ht="22.8" x14ac:dyDescent="0.3">
      <c r="A23" s="39" t="s">
        <v>404</v>
      </c>
      <c r="B23" s="33" t="s">
        <v>405</v>
      </c>
      <c r="C23" s="34" t="s">
        <v>19</v>
      </c>
      <c r="D23" s="35">
        <v>7.0000000000000007E-2</v>
      </c>
      <c r="E23" s="36">
        <v>90.22</v>
      </c>
      <c r="F23" s="38"/>
      <c r="G23" s="36">
        <v>6.3150000000000004</v>
      </c>
      <c r="H23" s="37">
        <v>4.03535E-2</v>
      </c>
    </row>
    <row r="24" spans="1:8" x14ac:dyDescent="0.3">
      <c r="A24" s="39" t="s">
        <v>791</v>
      </c>
      <c r="B24" s="33" t="s">
        <v>792</v>
      </c>
      <c r="C24" s="34" t="s">
        <v>84</v>
      </c>
      <c r="D24" s="35">
        <v>1</v>
      </c>
      <c r="E24" s="36">
        <v>1</v>
      </c>
      <c r="F24" s="38"/>
      <c r="G24" s="36">
        <v>1</v>
      </c>
      <c r="H24" s="37">
        <v>6.3900999999999993E-3</v>
      </c>
    </row>
    <row r="25" spans="1:8" x14ac:dyDescent="0.3">
      <c r="A25" s="39" t="s">
        <v>808</v>
      </c>
      <c r="B25" s="33" t="s">
        <v>809</v>
      </c>
      <c r="C25" s="34" t="s">
        <v>313</v>
      </c>
      <c r="D25" s="35">
        <v>3</v>
      </c>
      <c r="E25" s="36">
        <v>6.7</v>
      </c>
      <c r="F25" s="38"/>
      <c r="G25" s="36">
        <v>20.100000000000001</v>
      </c>
      <c r="H25" s="37">
        <v>0.1284411</v>
      </c>
    </row>
    <row r="26" spans="1:8" x14ac:dyDescent="0.3">
      <c r="A26" s="142" t="s">
        <v>226</v>
      </c>
      <c r="B26" s="142"/>
      <c r="C26" s="142"/>
      <c r="D26" s="142"/>
      <c r="E26" s="142"/>
      <c r="F26" s="142"/>
      <c r="G26" s="36">
        <v>94.521999999999991</v>
      </c>
      <c r="H26" s="37">
        <v>0.60400540000000003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227</v>
      </c>
      <c r="B28" s="144"/>
      <c r="C28" s="144"/>
      <c r="D28" s="144"/>
      <c r="E28" s="144"/>
      <c r="F28" s="144"/>
      <c r="G28" s="144"/>
      <c r="H28" s="144"/>
    </row>
    <row r="29" spans="1:8" x14ac:dyDescent="0.3">
      <c r="A29" s="29" t="s">
        <v>6</v>
      </c>
      <c r="B29" s="29" t="s">
        <v>7</v>
      </c>
      <c r="C29" s="29" t="s">
        <v>8</v>
      </c>
      <c r="D29" s="29" t="s">
        <v>9</v>
      </c>
      <c r="E29" s="29" t="s">
        <v>228</v>
      </c>
      <c r="F29" s="29" t="s">
        <v>229</v>
      </c>
      <c r="G29" s="29" t="s">
        <v>213</v>
      </c>
      <c r="H29" s="31" t="s">
        <v>214</v>
      </c>
    </row>
    <row r="30" spans="1:8" x14ac:dyDescent="0.3">
      <c r="A30" s="32"/>
      <c r="B30" s="33"/>
      <c r="C30" s="34"/>
      <c r="D30" s="35"/>
      <c r="E30" s="36"/>
      <c r="F30" s="40"/>
      <c r="G30" s="6"/>
      <c r="H30" s="37"/>
    </row>
    <row r="31" spans="1:8" x14ac:dyDescent="0.3">
      <c r="A31" s="142" t="s">
        <v>230</v>
      </c>
      <c r="B31" s="143"/>
      <c r="C31" s="143"/>
      <c r="D31" s="143"/>
      <c r="E31" s="143"/>
      <c r="F31" s="143"/>
      <c r="G31" s="36">
        <v>0</v>
      </c>
      <c r="H31" s="37">
        <v>0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4" t="s">
        <v>231</v>
      </c>
      <c r="B33" s="144"/>
      <c r="C33" s="144"/>
      <c r="D33" s="144"/>
      <c r="E33" s="144"/>
      <c r="F33" s="144"/>
      <c r="G33" s="144"/>
      <c r="H33" s="144"/>
    </row>
    <row r="34" spans="1:8" ht="13.5" customHeight="1" x14ac:dyDescent="0.3">
      <c r="A34" s="29" t="s">
        <v>6</v>
      </c>
      <c r="B34" s="144" t="s">
        <v>7</v>
      </c>
      <c r="C34" s="144"/>
      <c r="D34" s="29" t="s">
        <v>232</v>
      </c>
      <c r="E34" s="29" t="s">
        <v>233</v>
      </c>
      <c r="F34" s="29" t="s">
        <v>212</v>
      </c>
      <c r="G34" s="29" t="s">
        <v>213</v>
      </c>
      <c r="H34" s="31" t="s">
        <v>214</v>
      </c>
    </row>
    <row r="35" spans="1:8" ht="12.75" customHeight="1" x14ac:dyDescent="0.3">
      <c r="A35" s="32" t="s">
        <v>305</v>
      </c>
      <c r="B35" s="152" t="s">
        <v>306</v>
      </c>
      <c r="C35" s="152"/>
      <c r="D35" s="36">
        <v>1</v>
      </c>
      <c r="E35" s="36">
        <v>3.65</v>
      </c>
      <c r="F35" s="35">
        <v>2.2570000000000001</v>
      </c>
      <c r="G35" s="36">
        <v>8.2379999999999995</v>
      </c>
      <c r="H35" s="37">
        <v>5.26417E-2</v>
      </c>
    </row>
    <row r="36" spans="1:8" x14ac:dyDescent="0.3">
      <c r="A36" s="32" t="s">
        <v>238</v>
      </c>
      <c r="B36" s="152" t="s">
        <v>239</v>
      </c>
      <c r="C36" s="152"/>
      <c r="D36" s="36">
        <v>1</v>
      </c>
      <c r="E36" s="36">
        <v>3.6</v>
      </c>
      <c r="F36" s="35">
        <v>2.2570000000000001</v>
      </c>
      <c r="G36" s="36">
        <v>8.125</v>
      </c>
      <c r="H36" s="37">
        <v>5.1919599999999996E-2</v>
      </c>
    </row>
    <row r="37" spans="1:8" x14ac:dyDescent="0.3">
      <c r="A37" s="32" t="s">
        <v>286</v>
      </c>
      <c r="B37" s="152" t="s">
        <v>287</v>
      </c>
      <c r="C37" s="152"/>
      <c r="D37" s="36">
        <v>2</v>
      </c>
      <c r="E37" s="36">
        <v>4.04</v>
      </c>
      <c r="F37" s="35">
        <v>2.2570000000000001</v>
      </c>
      <c r="G37" s="36">
        <v>18.236999999999998</v>
      </c>
      <c r="H37" s="37">
        <v>0.1165363</v>
      </c>
    </row>
    <row r="38" spans="1:8" x14ac:dyDescent="0.3">
      <c r="A38" s="142" t="s">
        <v>240</v>
      </c>
      <c r="B38" s="142"/>
      <c r="C38" s="142"/>
      <c r="D38" s="142"/>
      <c r="E38" s="142"/>
      <c r="F38" s="142"/>
      <c r="G38" s="36">
        <v>34.599999999999994</v>
      </c>
      <c r="H38" s="37">
        <v>0.22109760000000001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7" t="s">
        <v>241</v>
      </c>
      <c r="B40" s="148"/>
      <c r="C40" s="148"/>
      <c r="D40" s="148"/>
      <c r="E40" s="148"/>
      <c r="F40" s="148"/>
      <c r="G40" s="42"/>
      <c r="H40" s="20">
        <v>156.49199999999999</v>
      </c>
    </row>
    <row r="41" spans="1:8" x14ac:dyDescent="0.3">
      <c r="A41" s="41"/>
      <c r="B41" s="42"/>
      <c r="C41" s="42"/>
      <c r="D41" s="42"/>
      <c r="E41" s="42"/>
      <c r="F41" s="42"/>
      <c r="G41" s="42"/>
      <c r="H41" s="20"/>
    </row>
    <row r="42" spans="1:8" x14ac:dyDescent="0.3">
      <c r="A42" s="149" t="s">
        <v>242</v>
      </c>
      <c r="B42" s="150"/>
      <c r="C42" s="150"/>
      <c r="D42" s="150"/>
      <c r="E42" s="150"/>
      <c r="F42" s="150"/>
      <c r="G42" s="150"/>
      <c r="H42" s="151"/>
    </row>
    <row r="43" spans="1:8" x14ac:dyDescent="0.3">
      <c r="A43" s="147" t="s">
        <v>243</v>
      </c>
      <c r="B43" s="148"/>
      <c r="C43" s="148"/>
      <c r="D43" s="148"/>
      <c r="E43" s="148"/>
      <c r="F43" s="148"/>
      <c r="G43" s="42"/>
      <c r="H43" s="20">
        <v>32.863</v>
      </c>
    </row>
    <row r="44" spans="1:8" x14ac:dyDescent="0.3">
      <c r="A44" s="26"/>
      <c r="B44" s="21"/>
      <c r="C44" s="26"/>
      <c r="D44" s="27"/>
      <c r="E44" s="28"/>
      <c r="F44" s="27"/>
      <c r="G44" s="27"/>
      <c r="H44" s="28"/>
    </row>
    <row r="45" spans="1:8" x14ac:dyDescent="0.3">
      <c r="A45" s="145" t="s">
        <v>244</v>
      </c>
      <c r="B45" s="146"/>
      <c r="C45" s="146"/>
      <c r="D45" s="146"/>
      <c r="E45" s="146"/>
      <c r="F45" s="146"/>
      <c r="G45" s="43"/>
      <c r="H45" s="44">
        <v>189.35499999999999</v>
      </c>
    </row>
    <row r="46" spans="1:8" x14ac:dyDescent="0.3">
      <c r="A46" s="45"/>
      <c r="B46" s="23"/>
      <c r="C46" s="24"/>
      <c r="D46" s="46"/>
      <c r="E46" s="25"/>
      <c r="F46" s="46"/>
      <c r="G46" s="46"/>
      <c r="H46" s="25"/>
    </row>
    <row r="47" spans="1:8" x14ac:dyDescent="0.3">
      <c r="A47" s="47" t="s">
        <v>203</v>
      </c>
      <c r="B47" s="48" t="s">
        <v>819</v>
      </c>
      <c r="C47" s="49"/>
      <c r="D47" s="50"/>
      <c r="E47" s="50"/>
      <c r="F47" s="50"/>
      <c r="G47" s="50"/>
      <c r="H47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6:F26"/>
    <mergeCell ref="A28:H28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31:F31"/>
    <mergeCell ref="A33:H33"/>
    <mergeCell ref="A45:F45"/>
    <mergeCell ref="A43:F43"/>
    <mergeCell ref="A38:F38"/>
    <mergeCell ref="A40:F40"/>
    <mergeCell ref="A42:H42"/>
    <mergeCell ref="B36:C36"/>
    <mergeCell ref="B37:C37"/>
    <mergeCell ref="B35:C35"/>
    <mergeCell ref="B34:C3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IV4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191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192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820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798</v>
      </c>
      <c r="B11" s="33" t="s">
        <v>799</v>
      </c>
      <c r="C11" s="34" t="s">
        <v>217</v>
      </c>
      <c r="D11" s="35">
        <v>1</v>
      </c>
      <c r="E11" s="36">
        <v>8</v>
      </c>
      <c r="F11" s="35">
        <v>2.6751999999999998</v>
      </c>
      <c r="G11" s="36">
        <v>21.402000000000001</v>
      </c>
      <c r="H11" s="37">
        <v>0.1277808</v>
      </c>
    </row>
    <row r="12" spans="1:8" x14ac:dyDescent="0.3">
      <c r="A12" s="32" t="s">
        <v>443</v>
      </c>
      <c r="B12" s="33" t="s">
        <v>444</v>
      </c>
      <c r="C12" s="34" t="s">
        <v>217</v>
      </c>
      <c r="D12" s="35">
        <v>1</v>
      </c>
      <c r="E12" s="36">
        <v>3.36</v>
      </c>
      <c r="F12" s="35">
        <v>2.6751999999999998</v>
      </c>
      <c r="G12" s="36">
        <v>8.9890000000000008</v>
      </c>
      <c r="H12" s="37">
        <v>5.3668899999999999E-2</v>
      </c>
    </row>
    <row r="13" spans="1:8" x14ac:dyDescent="0.3">
      <c r="A13" s="32" t="s">
        <v>218</v>
      </c>
      <c r="B13" s="33" t="s">
        <v>219</v>
      </c>
      <c r="C13" s="34" t="s">
        <v>220</v>
      </c>
      <c r="D13" s="35" t="s">
        <v>221</v>
      </c>
      <c r="E13" s="36" t="s">
        <v>1</v>
      </c>
      <c r="F13" s="35" t="s">
        <v>1</v>
      </c>
      <c r="G13" s="36">
        <v>2.0510000000000002</v>
      </c>
      <c r="H13" s="37">
        <v>1.2245499999999999E-2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32.442</v>
      </c>
      <c r="H14" s="37">
        <v>0.19369520000000001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ht="22.8" x14ac:dyDescent="0.3">
      <c r="A18" s="32" t="s">
        <v>800</v>
      </c>
      <c r="B18" s="33" t="s">
        <v>801</v>
      </c>
      <c r="C18" s="34" t="s">
        <v>765</v>
      </c>
      <c r="D18" s="35">
        <v>0.05</v>
      </c>
      <c r="E18" s="36">
        <v>12</v>
      </c>
      <c r="F18" s="38"/>
      <c r="G18" s="36">
        <v>0.6</v>
      </c>
      <c r="H18" s="37">
        <v>3.5823000000000001E-3</v>
      </c>
    </row>
    <row r="19" spans="1:8" ht="22.8" x14ac:dyDescent="0.3">
      <c r="A19" s="39" t="s">
        <v>802</v>
      </c>
      <c r="B19" s="33" t="s">
        <v>803</v>
      </c>
      <c r="C19" s="34" t="s">
        <v>765</v>
      </c>
      <c r="D19" s="35">
        <v>0.05</v>
      </c>
      <c r="E19" s="36">
        <v>16</v>
      </c>
      <c r="F19" s="38"/>
      <c r="G19" s="36">
        <v>0.8</v>
      </c>
      <c r="H19" s="37">
        <v>4.7764000000000001E-3</v>
      </c>
    </row>
    <row r="20" spans="1:8" x14ac:dyDescent="0.3">
      <c r="A20" s="39" t="s">
        <v>804</v>
      </c>
      <c r="B20" s="33" t="s">
        <v>805</v>
      </c>
      <c r="C20" s="34" t="s">
        <v>31</v>
      </c>
      <c r="D20" s="35">
        <v>0.45</v>
      </c>
      <c r="E20" s="36">
        <v>9.3800000000000008</v>
      </c>
      <c r="F20" s="38"/>
      <c r="G20" s="36">
        <v>4.2210000000000001</v>
      </c>
      <c r="H20" s="37">
        <v>2.5201500000000002E-2</v>
      </c>
    </row>
    <row r="21" spans="1:8" ht="22.8" x14ac:dyDescent="0.3">
      <c r="A21" s="39" t="s">
        <v>806</v>
      </c>
      <c r="B21" s="33" t="s">
        <v>807</v>
      </c>
      <c r="C21" s="34" t="s">
        <v>31</v>
      </c>
      <c r="D21" s="35">
        <v>0.45</v>
      </c>
      <c r="E21" s="36">
        <v>85</v>
      </c>
      <c r="F21" s="38"/>
      <c r="G21" s="36">
        <v>38.25</v>
      </c>
      <c r="H21" s="37">
        <v>0.22837180000000001</v>
      </c>
    </row>
    <row r="22" spans="1:8" x14ac:dyDescent="0.3">
      <c r="A22" s="39" t="s">
        <v>541</v>
      </c>
      <c r="B22" s="33" t="s">
        <v>542</v>
      </c>
      <c r="C22" s="34" t="s">
        <v>489</v>
      </c>
      <c r="D22" s="35">
        <v>0.2</v>
      </c>
      <c r="E22" s="36">
        <v>10</v>
      </c>
      <c r="F22" s="38"/>
      <c r="G22" s="36">
        <v>2</v>
      </c>
      <c r="H22" s="37">
        <v>1.1941E-2</v>
      </c>
    </row>
    <row r="23" spans="1:8" ht="22.8" x14ac:dyDescent="0.3">
      <c r="A23" s="39" t="s">
        <v>404</v>
      </c>
      <c r="B23" s="33" t="s">
        <v>405</v>
      </c>
      <c r="C23" s="34" t="s">
        <v>19</v>
      </c>
      <c r="D23" s="35">
        <v>0.3</v>
      </c>
      <c r="E23" s="36">
        <v>90.22</v>
      </c>
      <c r="F23" s="38"/>
      <c r="G23" s="36">
        <v>27.065999999999999</v>
      </c>
      <c r="H23" s="37">
        <v>0.16159770000000001</v>
      </c>
    </row>
    <row r="24" spans="1:8" x14ac:dyDescent="0.3">
      <c r="A24" s="39" t="s">
        <v>791</v>
      </c>
      <c r="B24" s="33" t="s">
        <v>792</v>
      </c>
      <c r="C24" s="34" t="s">
        <v>84</v>
      </c>
      <c r="D24" s="35">
        <v>1</v>
      </c>
      <c r="E24" s="36">
        <v>1</v>
      </c>
      <c r="F24" s="38"/>
      <c r="G24" s="36">
        <v>1</v>
      </c>
      <c r="H24" s="37">
        <v>5.9705000000000001E-3</v>
      </c>
    </row>
    <row r="25" spans="1:8" x14ac:dyDescent="0.3">
      <c r="A25" s="39" t="s">
        <v>808</v>
      </c>
      <c r="B25" s="33" t="s">
        <v>809</v>
      </c>
      <c r="C25" s="34" t="s">
        <v>313</v>
      </c>
      <c r="D25" s="35">
        <v>3</v>
      </c>
      <c r="E25" s="36">
        <v>6.7</v>
      </c>
      <c r="F25" s="38"/>
      <c r="G25" s="36">
        <v>20.100000000000001</v>
      </c>
      <c r="H25" s="37">
        <v>0.12000719999999999</v>
      </c>
    </row>
    <row r="26" spans="1:8" x14ac:dyDescent="0.3">
      <c r="A26" s="142" t="s">
        <v>226</v>
      </c>
      <c r="B26" s="142"/>
      <c r="C26" s="142"/>
      <c r="D26" s="142"/>
      <c r="E26" s="142"/>
      <c r="F26" s="142"/>
      <c r="G26" s="36">
        <v>94.037000000000006</v>
      </c>
      <c r="H26" s="37">
        <v>0.56144840000000007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227</v>
      </c>
      <c r="B28" s="144"/>
      <c r="C28" s="144"/>
      <c r="D28" s="144"/>
      <c r="E28" s="144"/>
      <c r="F28" s="144"/>
      <c r="G28" s="144"/>
      <c r="H28" s="144"/>
    </row>
    <row r="29" spans="1:8" x14ac:dyDescent="0.3">
      <c r="A29" s="29" t="s">
        <v>6</v>
      </c>
      <c r="B29" s="29" t="s">
        <v>7</v>
      </c>
      <c r="C29" s="29" t="s">
        <v>8</v>
      </c>
      <c r="D29" s="29" t="s">
        <v>9</v>
      </c>
      <c r="E29" s="29" t="s">
        <v>228</v>
      </c>
      <c r="F29" s="29" t="s">
        <v>229</v>
      </c>
      <c r="G29" s="29" t="s">
        <v>213</v>
      </c>
      <c r="H29" s="31" t="s">
        <v>214</v>
      </c>
    </row>
    <row r="30" spans="1:8" x14ac:dyDescent="0.3">
      <c r="A30" s="32"/>
      <c r="B30" s="33"/>
      <c r="C30" s="34"/>
      <c r="D30" s="35"/>
      <c r="E30" s="36"/>
      <c r="F30" s="40"/>
      <c r="G30" s="6"/>
      <c r="H30" s="37"/>
    </row>
    <row r="31" spans="1:8" x14ac:dyDescent="0.3">
      <c r="A31" s="142" t="s">
        <v>230</v>
      </c>
      <c r="B31" s="143"/>
      <c r="C31" s="143"/>
      <c r="D31" s="143"/>
      <c r="E31" s="143"/>
      <c r="F31" s="143"/>
      <c r="G31" s="36">
        <v>0</v>
      </c>
      <c r="H31" s="37">
        <v>0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4" t="s">
        <v>231</v>
      </c>
      <c r="B33" s="144"/>
      <c r="C33" s="144"/>
      <c r="D33" s="144"/>
      <c r="E33" s="144"/>
      <c r="F33" s="144"/>
      <c r="G33" s="144"/>
      <c r="H33" s="144"/>
    </row>
    <row r="34" spans="1:8" ht="13.5" customHeight="1" x14ac:dyDescent="0.3">
      <c r="A34" s="29" t="s">
        <v>6</v>
      </c>
      <c r="B34" s="144" t="s">
        <v>7</v>
      </c>
      <c r="C34" s="144"/>
      <c r="D34" s="29" t="s">
        <v>232</v>
      </c>
      <c r="E34" s="29" t="s">
        <v>233</v>
      </c>
      <c r="F34" s="29" t="s">
        <v>212</v>
      </c>
      <c r="G34" s="29" t="s">
        <v>213</v>
      </c>
      <c r="H34" s="31" t="s">
        <v>214</v>
      </c>
    </row>
    <row r="35" spans="1:8" ht="12.75" customHeight="1" x14ac:dyDescent="0.3">
      <c r="A35" s="32" t="s">
        <v>305</v>
      </c>
      <c r="B35" s="152" t="s">
        <v>306</v>
      </c>
      <c r="C35" s="152"/>
      <c r="D35" s="36">
        <v>1</v>
      </c>
      <c r="E35" s="36">
        <v>3.65</v>
      </c>
      <c r="F35" s="35">
        <v>2.6751999999999998</v>
      </c>
      <c r="G35" s="36">
        <v>9.7639999999999993</v>
      </c>
      <c r="H35" s="37">
        <v>5.8296000000000001E-2</v>
      </c>
    </row>
    <row r="36" spans="1:8" x14ac:dyDescent="0.3">
      <c r="A36" s="32" t="s">
        <v>238</v>
      </c>
      <c r="B36" s="152" t="s">
        <v>239</v>
      </c>
      <c r="C36" s="152"/>
      <c r="D36" s="36">
        <v>1</v>
      </c>
      <c r="E36" s="36">
        <v>3.6</v>
      </c>
      <c r="F36" s="35">
        <v>2.6751999999999998</v>
      </c>
      <c r="G36" s="36">
        <v>9.6310000000000002</v>
      </c>
      <c r="H36" s="37">
        <v>5.7501900000000002E-2</v>
      </c>
    </row>
    <row r="37" spans="1:8" x14ac:dyDescent="0.3">
      <c r="A37" s="32" t="s">
        <v>286</v>
      </c>
      <c r="B37" s="152" t="s">
        <v>287</v>
      </c>
      <c r="C37" s="152"/>
      <c r="D37" s="36">
        <v>2</v>
      </c>
      <c r="E37" s="36">
        <v>4.04</v>
      </c>
      <c r="F37" s="35">
        <v>2.6751999999999998</v>
      </c>
      <c r="G37" s="36">
        <v>21.616</v>
      </c>
      <c r="H37" s="37">
        <v>0.12905849999999999</v>
      </c>
    </row>
    <row r="38" spans="1:8" x14ac:dyDescent="0.3">
      <c r="A38" s="142" t="s">
        <v>240</v>
      </c>
      <c r="B38" s="142"/>
      <c r="C38" s="142"/>
      <c r="D38" s="142"/>
      <c r="E38" s="142"/>
      <c r="F38" s="142"/>
      <c r="G38" s="36">
        <v>41.010999999999996</v>
      </c>
      <c r="H38" s="37">
        <v>0.24485639999999997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7" t="s">
        <v>241</v>
      </c>
      <c r="B40" s="148"/>
      <c r="C40" s="148"/>
      <c r="D40" s="148"/>
      <c r="E40" s="148"/>
      <c r="F40" s="148"/>
      <c r="G40" s="42"/>
      <c r="H40" s="20">
        <v>167.49</v>
      </c>
    </row>
    <row r="41" spans="1:8" x14ac:dyDescent="0.3">
      <c r="A41" s="41"/>
      <c r="B41" s="42"/>
      <c r="C41" s="42"/>
      <c r="D41" s="42"/>
      <c r="E41" s="42"/>
      <c r="F41" s="42"/>
      <c r="G41" s="42"/>
      <c r="H41" s="20"/>
    </row>
    <row r="42" spans="1:8" x14ac:dyDescent="0.3">
      <c r="A42" s="149" t="s">
        <v>242</v>
      </c>
      <c r="B42" s="150"/>
      <c r="C42" s="150"/>
      <c r="D42" s="150"/>
      <c r="E42" s="150"/>
      <c r="F42" s="150"/>
      <c r="G42" s="150"/>
      <c r="H42" s="151"/>
    </row>
    <row r="43" spans="1:8" x14ac:dyDescent="0.3">
      <c r="A43" s="147" t="s">
        <v>243</v>
      </c>
      <c r="B43" s="148"/>
      <c r="C43" s="148"/>
      <c r="D43" s="148"/>
      <c r="E43" s="148"/>
      <c r="F43" s="148"/>
      <c r="G43" s="42"/>
      <c r="H43" s="20">
        <v>35.173000000000002</v>
      </c>
    </row>
    <row r="44" spans="1:8" x14ac:dyDescent="0.3">
      <c r="A44" s="26"/>
      <c r="B44" s="21"/>
      <c r="C44" s="26"/>
      <c r="D44" s="27"/>
      <c r="E44" s="28"/>
      <c r="F44" s="27"/>
      <c r="G44" s="27"/>
      <c r="H44" s="28"/>
    </row>
    <row r="45" spans="1:8" x14ac:dyDescent="0.3">
      <c r="A45" s="145" t="s">
        <v>244</v>
      </c>
      <c r="B45" s="146"/>
      <c r="C45" s="146"/>
      <c r="D45" s="146"/>
      <c r="E45" s="146"/>
      <c r="F45" s="146"/>
      <c r="G45" s="43"/>
      <c r="H45" s="44">
        <v>202.66300000000001</v>
      </c>
    </row>
    <row r="46" spans="1:8" x14ac:dyDescent="0.3">
      <c r="A46" s="45"/>
      <c r="B46" s="23"/>
      <c r="C46" s="24"/>
      <c r="D46" s="46"/>
      <c r="E46" s="25"/>
      <c r="F46" s="46"/>
      <c r="G46" s="46"/>
      <c r="H46" s="25"/>
    </row>
    <row r="47" spans="1:8" x14ac:dyDescent="0.3">
      <c r="A47" s="47" t="s">
        <v>203</v>
      </c>
      <c r="B47" s="48" t="s">
        <v>821</v>
      </c>
      <c r="C47" s="49"/>
      <c r="D47" s="50"/>
      <c r="E47" s="50"/>
      <c r="F47" s="50"/>
      <c r="G47" s="50"/>
      <c r="H47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6:F26"/>
    <mergeCell ref="A28:H28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31:F31"/>
    <mergeCell ref="A33:H33"/>
    <mergeCell ref="A45:F45"/>
    <mergeCell ref="A43:F43"/>
    <mergeCell ref="A38:F38"/>
    <mergeCell ref="A40:F40"/>
    <mergeCell ref="A42:H42"/>
    <mergeCell ref="B36:C36"/>
    <mergeCell ref="B37:C37"/>
    <mergeCell ref="B35:C35"/>
    <mergeCell ref="B34:C3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IV4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193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194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822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798</v>
      </c>
      <c r="B11" s="33" t="s">
        <v>799</v>
      </c>
      <c r="C11" s="34" t="s">
        <v>217</v>
      </c>
      <c r="D11" s="35">
        <v>1</v>
      </c>
      <c r="E11" s="36">
        <v>8</v>
      </c>
      <c r="F11" s="35">
        <v>0.1</v>
      </c>
      <c r="G11" s="36">
        <v>0.8</v>
      </c>
      <c r="H11" s="37">
        <v>2.2950000000000002E-3</v>
      </c>
    </row>
    <row r="12" spans="1:8" x14ac:dyDescent="0.3">
      <c r="A12" s="32" t="s">
        <v>443</v>
      </c>
      <c r="B12" s="33" t="s">
        <v>444</v>
      </c>
      <c r="C12" s="34" t="s">
        <v>217</v>
      </c>
      <c r="D12" s="35">
        <v>1</v>
      </c>
      <c r="E12" s="36">
        <v>3.36</v>
      </c>
      <c r="F12" s="35">
        <v>0.1</v>
      </c>
      <c r="G12" s="36">
        <v>0.33600000000000002</v>
      </c>
      <c r="H12" s="37">
        <v>9.6390000000000006E-4</v>
      </c>
    </row>
    <row r="13" spans="1:8" x14ac:dyDescent="0.3">
      <c r="A13" s="32" t="s">
        <v>218</v>
      </c>
      <c r="B13" s="33" t="s">
        <v>219</v>
      </c>
      <c r="C13" s="34" t="s">
        <v>220</v>
      </c>
      <c r="D13" s="35" t="s">
        <v>221</v>
      </c>
      <c r="E13" s="36" t="s">
        <v>1</v>
      </c>
      <c r="F13" s="35" t="s">
        <v>1</v>
      </c>
      <c r="G13" s="36">
        <v>7.6999999999999999E-2</v>
      </c>
      <c r="H13" s="37">
        <v>2.2089999999999998E-4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1.2130000000000001</v>
      </c>
      <c r="H14" s="37">
        <v>3.4797999999999999E-3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ht="22.8" x14ac:dyDescent="0.3">
      <c r="A18" s="32" t="s">
        <v>800</v>
      </c>
      <c r="B18" s="33" t="s">
        <v>801</v>
      </c>
      <c r="C18" s="34" t="s">
        <v>765</v>
      </c>
      <c r="D18" s="35">
        <v>0.1</v>
      </c>
      <c r="E18" s="36">
        <v>12</v>
      </c>
      <c r="F18" s="38"/>
      <c r="G18" s="36">
        <v>1.2</v>
      </c>
      <c r="H18" s="37">
        <v>3.4424999999999998E-3</v>
      </c>
    </row>
    <row r="19" spans="1:8" ht="22.8" x14ac:dyDescent="0.3">
      <c r="A19" s="39" t="s">
        <v>802</v>
      </c>
      <c r="B19" s="33" t="s">
        <v>803</v>
      </c>
      <c r="C19" s="34" t="s">
        <v>765</v>
      </c>
      <c r="D19" s="35">
        <v>0.1</v>
      </c>
      <c r="E19" s="36">
        <v>16</v>
      </c>
      <c r="F19" s="38"/>
      <c r="G19" s="36">
        <v>1.6</v>
      </c>
      <c r="H19" s="37">
        <v>4.5900000000000003E-3</v>
      </c>
    </row>
    <row r="20" spans="1:8" x14ac:dyDescent="0.3">
      <c r="A20" s="39" t="s">
        <v>804</v>
      </c>
      <c r="B20" s="33" t="s">
        <v>805</v>
      </c>
      <c r="C20" s="34" t="s">
        <v>31</v>
      </c>
      <c r="D20" s="35">
        <v>2.88</v>
      </c>
      <c r="E20" s="36">
        <v>9.3800000000000008</v>
      </c>
      <c r="F20" s="38"/>
      <c r="G20" s="36">
        <v>27.013999999999999</v>
      </c>
      <c r="H20" s="37">
        <v>7.7496799999999991E-2</v>
      </c>
    </row>
    <row r="21" spans="1:8" ht="22.8" x14ac:dyDescent="0.3">
      <c r="A21" s="39" t="s">
        <v>806</v>
      </c>
      <c r="B21" s="33" t="s">
        <v>807</v>
      </c>
      <c r="C21" s="34" t="s">
        <v>31</v>
      </c>
      <c r="D21" s="35">
        <v>2.88</v>
      </c>
      <c r="E21" s="36">
        <v>85</v>
      </c>
      <c r="F21" s="38"/>
      <c r="G21" s="36">
        <v>244.8</v>
      </c>
      <c r="H21" s="37">
        <v>0.70227379999999995</v>
      </c>
    </row>
    <row r="22" spans="1:8" x14ac:dyDescent="0.3">
      <c r="A22" s="39" t="s">
        <v>541</v>
      </c>
      <c r="B22" s="33" t="s">
        <v>542</v>
      </c>
      <c r="C22" s="34" t="s">
        <v>489</v>
      </c>
      <c r="D22" s="35">
        <v>2</v>
      </c>
      <c r="E22" s="36">
        <v>10</v>
      </c>
      <c r="F22" s="38"/>
      <c r="G22" s="36">
        <v>20</v>
      </c>
      <c r="H22" s="37">
        <v>5.7375299999999997E-2</v>
      </c>
    </row>
    <row r="23" spans="1:8" ht="22.8" x14ac:dyDescent="0.3">
      <c r="A23" s="39" t="s">
        <v>404</v>
      </c>
      <c r="B23" s="33" t="s">
        <v>405</v>
      </c>
      <c r="C23" s="34" t="s">
        <v>19</v>
      </c>
      <c r="D23" s="35">
        <v>0.1</v>
      </c>
      <c r="E23" s="36">
        <v>90.22</v>
      </c>
      <c r="F23" s="38"/>
      <c r="G23" s="36">
        <v>9.0220000000000002</v>
      </c>
      <c r="H23" s="37">
        <v>2.5882000000000002E-2</v>
      </c>
    </row>
    <row r="24" spans="1:8" x14ac:dyDescent="0.3">
      <c r="A24" s="39" t="s">
        <v>791</v>
      </c>
      <c r="B24" s="33" t="s">
        <v>792</v>
      </c>
      <c r="C24" s="34" t="s">
        <v>84</v>
      </c>
      <c r="D24" s="35">
        <v>2</v>
      </c>
      <c r="E24" s="36">
        <v>1</v>
      </c>
      <c r="F24" s="38"/>
      <c r="G24" s="36">
        <v>2</v>
      </c>
      <c r="H24" s="37">
        <v>5.7374999999999995E-3</v>
      </c>
    </row>
    <row r="25" spans="1:8" x14ac:dyDescent="0.3">
      <c r="A25" s="39" t="s">
        <v>808</v>
      </c>
      <c r="B25" s="33" t="s">
        <v>809</v>
      </c>
      <c r="C25" s="34" t="s">
        <v>313</v>
      </c>
      <c r="D25" s="35">
        <v>6</v>
      </c>
      <c r="E25" s="36">
        <v>6.7</v>
      </c>
      <c r="F25" s="38"/>
      <c r="G25" s="36">
        <v>40.200000000000003</v>
      </c>
      <c r="H25" s="37">
        <v>0.11532439999999999</v>
      </c>
    </row>
    <row r="26" spans="1:8" x14ac:dyDescent="0.3">
      <c r="A26" s="142" t="s">
        <v>226</v>
      </c>
      <c r="B26" s="142"/>
      <c r="C26" s="142"/>
      <c r="D26" s="142"/>
      <c r="E26" s="142"/>
      <c r="F26" s="142"/>
      <c r="G26" s="36">
        <v>345.83600000000001</v>
      </c>
      <c r="H26" s="37">
        <v>0.99212230000000001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227</v>
      </c>
      <c r="B28" s="144"/>
      <c r="C28" s="144"/>
      <c r="D28" s="144"/>
      <c r="E28" s="144"/>
      <c r="F28" s="144"/>
      <c r="G28" s="144"/>
      <c r="H28" s="144"/>
    </row>
    <row r="29" spans="1:8" x14ac:dyDescent="0.3">
      <c r="A29" s="29" t="s">
        <v>6</v>
      </c>
      <c r="B29" s="29" t="s">
        <v>7</v>
      </c>
      <c r="C29" s="29" t="s">
        <v>8</v>
      </c>
      <c r="D29" s="29" t="s">
        <v>9</v>
      </c>
      <c r="E29" s="29" t="s">
        <v>228</v>
      </c>
      <c r="F29" s="29" t="s">
        <v>229</v>
      </c>
      <c r="G29" s="29" t="s">
        <v>213</v>
      </c>
      <c r="H29" s="31" t="s">
        <v>214</v>
      </c>
    </row>
    <row r="30" spans="1:8" x14ac:dyDescent="0.3">
      <c r="A30" s="32"/>
      <c r="B30" s="33"/>
      <c r="C30" s="34"/>
      <c r="D30" s="35"/>
      <c r="E30" s="36"/>
      <c r="F30" s="40"/>
      <c r="G30" s="6"/>
      <c r="H30" s="37"/>
    </row>
    <row r="31" spans="1:8" x14ac:dyDescent="0.3">
      <c r="A31" s="142" t="s">
        <v>230</v>
      </c>
      <c r="B31" s="143"/>
      <c r="C31" s="143"/>
      <c r="D31" s="143"/>
      <c r="E31" s="143"/>
      <c r="F31" s="143"/>
      <c r="G31" s="36">
        <v>0</v>
      </c>
      <c r="H31" s="37">
        <v>0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4" t="s">
        <v>231</v>
      </c>
      <c r="B33" s="144"/>
      <c r="C33" s="144"/>
      <c r="D33" s="144"/>
      <c r="E33" s="144"/>
      <c r="F33" s="144"/>
      <c r="G33" s="144"/>
      <c r="H33" s="144"/>
    </row>
    <row r="34" spans="1:8" ht="13.5" customHeight="1" x14ac:dyDescent="0.3">
      <c r="A34" s="29" t="s">
        <v>6</v>
      </c>
      <c r="B34" s="144" t="s">
        <v>7</v>
      </c>
      <c r="C34" s="144"/>
      <c r="D34" s="29" t="s">
        <v>232</v>
      </c>
      <c r="E34" s="29" t="s">
        <v>233</v>
      </c>
      <c r="F34" s="29" t="s">
        <v>212</v>
      </c>
      <c r="G34" s="29" t="s">
        <v>213</v>
      </c>
      <c r="H34" s="31" t="s">
        <v>214</v>
      </c>
    </row>
    <row r="35" spans="1:8" ht="12.75" customHeight="1" x14ac:dyDescent="0.3">
      <c r="A35" s="32" t="s">
        <v>305</v>
      </c>
      <c r="B35" s="152" t="s">
        <v>306</v>
      </c>
      <c r="C35" s="152"/>
      <c r="D35" s="36">
        <v>1</v>
      </c>
      <c r="E35" s="36">
        <v>3.65</v>
      </c>
      <c r="F35" s="35">
        <v>0.1</v>
      </c>
      <c r="G35" s="36">
        <v>0.36499999999999999</v>
      </c>
      <c r="H35" s="37">
        <v>1.0471E-3</v>
      </c>
    </row>
    <row r="36" spans="1:8" x14ac:dyDescent="0.3">
      <c r="A36" s="32" t="s">
        <v>238</v>
      </c>
      <c r="B36" s="152" t="s">
        <v>239</v>
      </c>
      <c r="C36" s="152"/>
      <c r="D36" s="36">
        <v>1</v>
      </c>
      <c r="E36" s="36">
        <v>3.6</v>
      </c>
      <c r="F36" s="35">
        <v>0.1</v>
      </c>
      <c r="G36" s="36">
        <v>0.36</v>
      </c>
      <c r="H36" s="37">
        <v>1.0328E-3</v>
      </c>
    </row>
    <row r="37" spans="1:8" x14ac:dyDescent="0.3">
      <c r="A37" s="32" t="s">
        <v>286</v>
      </c>
      <c r="B37" s="152" t="s">
        <v>287</v>
      </c>
      <c r="C37" s="152"/>
      <c r="D37" s="36">
        <v>2</v>
      </c>
      <c r="E37" s="36">
        <v>4.04</v>
      </c>
      <c r="F37" s="35">
        <v>0.1</v>
      </c>
      <c r="G37" s="36">
        <v>0.80800000000000005</v>
      </c>
      <c r="H37" s="37">
        <v>2.3180000000000002E-3</v>
      </c>
    </row>
    <row r="38" spans="1:8" x14ac:dyDescent="0.3">
      <c r="A38" s="142" t="s">
        <v>240</v>
      </c>
      <c r="B38" s="142"/>
      <c r="C38" s="142"/>
      <c r="D38" s="142"/>
      <c r="E38" s="142"/>
      <c r="F38" s="142"/>
      <c r="G38" s="36">
        <v>1.5329999999999999</v>
      </c>
      <c r="H38" s="37">
        <v>4.3978999999999997E-3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7" t="s">
        <v>241</v>
      </c>
      <c r="B40" s="148"/>
      <c r="C40" s="148"/>
      <c r="D40" s="148"/>
      <c r="E40" s="148"/>
      <c r="F40" s="148"/>
      <c r="G40" s="42"/>
      <c r="H40" s="20">
        <v>348.58199999999999</v>
      </c>
    </row>
    <row r="41" spans="1:8" x14ac:dyDescent="0.3">
      <c r="A41" s="41"/>
      <c r="B41" s="42"/>
      <c r="C41" s="42"/>
      <c r="D41" s="42"/>
      <c r="E41" s="42"/>
      <c r="F41" s="42"/>
      <c r="G41" s="42"/>
      <c r="H41" s="20"/>
    </row>
    <row r="42" spans="1:8" x14ac:dyDescent="0.3">
      <c r="A42" s="149" t="s">
        <v>242</v>
      </c>
      <c r="B42" s="150"/>
      <c r="C42" s="150"/>
      <c r="D42" s="150"/>
      <c r="E42" s="150"/>
      <c r="F42" s="150"/>
      <c r="G42" s="150"/>
      <c r="H42" s="151"/>
    </row>
    <row r="43" spans="1:8" x14ac:dyDescent="0.3">
      <c r="A43" s="147" t="s">
        <v>243</v>
      </c>
      <c r="B43" s="148"/>
      <c r="C43" s="148"/>
      <c r="D43" s="148"/>
      <c r="E43" s="148"/>
      <c r="F43" s="148"/>
      <c r="G43" s="42"/>
      <c r="H43" s="20">
        <v>73.201999999999998</v>
      </c>
    </row>
    <row r="44" spans="1:8" x14ac:dyDescent="0.3">
      <c r="A44" s="26"/>
      <c r="B44" s="21"/>
      <c r="C44" s="26"/>
      <c r="D44" s="27"/>
      <c r="E44" s="28"/>
      <c r="F44" s="27"/>
      <c r="G44" s="27"/>
      <c r="H44" s="28"/>
    </row>
    <row r="45" spans="1:8" x14ac:dyDescent="0.3">
      <c r="A45" s="145" t="s">
        <v>244</v>
      </c>
      <c r="B45" s="146"/>
      <c r="C45" s="146"/>
      <c r="D45" s="146"/>
      <c r="E45" s="146"/>
      <c r="F45" s="146"/>
      <c r="G45" s="43"/>
      <c r="H45" s="44">
        <v>421.78399999999999</v>
      </c>
    </row>
    <row r="46" spans="1:8" x14ac:dyDescent="0.3">
      <c r="A46" s="45"/>
      <c r="B46" s="23"/>
      <c r="C46" s="24"/>
      <c r="D46" s="46"/>
      <c r="E46" s="25"/>
      <c r="F46" s="46"/>
      <c r="G46" s="46"/>
      <c r="H46" s="25"/>
    </row>
    <row r="47" spans="1:8" x14ac:dyDescent="0.3">
      <c r="A47" s="47" t="s">
        <v>203</v>
      </c>
      <c r="B47" s="48" t="s">
        <v>823</v>
      </c>
      <c r="C47" s="49"/>
      <c r="D47" s="50"/>
      <c r="E47" s="50"/>
      <c r="F47" s="50"/>
      <c r="G47" s="50"/>
      <c r="H47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6:F26"/>
    <mergeCell ref="A28:H28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31:F31"/>
    <mergeCell ref="A33:H33"/>
    <mergeCell ref="A45:F45"/>
    <mergeCell ref="A43:F43"/>
    <mergeCell ref="A38:F38"/>
    <mergeCell ref="A40:F40"/>
    <mergeCell ref="A42:H42"/>
    <mergeCell ref="B36:C36"/>
    <mergeCell ref="B37:C37"/>
    <mergeCell ref="B35:C35"/>
    <mergeCell ref="B34:C3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IV44"/>
  <sheetViews>
    <sheetView workbookViewId="0">
      <selection sqref="A1:H1"/>
    </sheetView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195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196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824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0.189</v>
      </c>
      <c r="H11" s="37">
        <v>2.898E-3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0.189</v>
      </c>
      <c r="H12" s="37">
        <v>2.898E-3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2" t="s">
        <v>541</v>
      </c>
      <c r="B16" s="33" t="s">
        <v>542</v>
      </c>
      <c r="C16" s="34" t="s">
        <v>489</v>
      </c>
      <c r="D16" s="35">
        <v>0.1</v>
      </c>
      <c r="E16" s="36">
        <v>10</v>
      </c>
      <c r="F16" s="38"/>
      <c r="G16" s="36">
        <v>1</v>
      </c>
      <c r="H16" s="37">
        <v>1.5333399999999999E-2</v>
      </c>
    </row>
    <row r="17" spans="1:8" ht="22.8" x14ac:dyDescent="0.3">
      <c r="A17" s="39" t="s">
        <v>404</v>
      </c>
      <c r="B17" s="33" t="s">
        <v>405</v>
      </c>
      <c r="C17" s="34" t="s">
        <v>19</v>
      </c>
      <c r="D17" s="35">
        <v>0.03</v>
      </c>
      <c r="E17" s="36">
        <v>90.22</v>
      </c>
      <c r="F17" s="38"/>
      <c r="G17" s="36">
        <v>2.7069999999999999</v>
      </c>
      <c r="H17" s="37">
        <v>4.1507599999999999E-2</v>
      </c>
    </row>
    <row r="18" spans="1:8" ht="22.8" x14ac:dyDescent="0.3">
      <c r="A18" s="39" t="s">
        <v>825</v>
      </c>
      <c r="B18" s="33" t="s">
        <v>826</v>
      </c>
      <c r="C18" s="34" t="s">
        <v>84</v>
      </c>
      <c r="D18" s="35">
        <v>0.52600000000000002</v>
      </c>
      <c r="E18" s="36">
        <v>75</v>
      </c>
      <c r="F18" s="38"/>
      <c r="G18" s="36">
        <v>39.450000000000003</v>
      </c>
      <c r="H18" s="37">
        <v>0.60490359999999999</v>
      </c>
    </row>
    <row r="19" spans="1:8" x14ac:dyDescent="0.3">
      <c r="A19" s="39" t="s">
        <v>827</v>
      </c>
      <c r="B19" s="33" t="s">
        <v>828</v>
      </c>
      <c r="C19" s="34" t="s">
        <v>84</v>
      </c>
      <c r="D19" s="35">
        <v>0.55000000000000004</v>
      </c>
      <c r="E19" s="36">
        <v>2.9</v>
      </c>
      <c r="F19" s="38"/>
      <c r="G19" s="36">
        <v>1.595</v>
      </c>
      <c r="H19" s="37">
        <v>2.4456799999999997E-2</v>
      </c>
    </row>
    <row r="20" spans="1:8" ht="22.8" x14ac:dyDescent="0.3">
      <c r="A20" s="39" t="s">
        <v>829</v>
      </c>
      <c r="B20" s="33" t="s">
        <v>830</v>
      </c>
      <c r="C20" s="34" t="s">
        <v>84</v>
      </c>
      <c r="D20" s="35">
        <v>0.3</v>
      </c>
      <c r="E20" s="36">
        <v>40</v>
      </c>
      <c r="F20" s="38"/>
      <c r="G20" s="36">
        <v>12</v>
      </c>
      <c r="H20" s="37">
        <v>0.18400110000000003</v>
      </c>
    </row>
    <row r="21" spans="1:8" ht="22.8" x14ac:dyDescent="0.3">
      <c r="A21" s="39" t="s">
        <v>831</v>
      </c>
      <c r="B21" s="33" t="s">
        <v>832</v>
      </c>
      <c r="C21" s="34" t="s">
        <v>84</v>
      </c>
      <c r="D21" s="35">
        <v>4.5999999999999996</v>
      </c>
      <c r="E21" s="36">
        <v>0.9</v>
      </c>
      <c r="F21" s="38"/>
      <c r="G21" s="36">
        <v>4.1399999999999997</v>
      </c>
      <c r="H21" s="37">
        <v>6.3480400000000006E-2</v>
      </c>
    </row>
    <row r="22" spans="1:8" x14ac:dyDescent="0.3">
      <c r="A22" s="39" t="s">
        <v>833</v>
      </c>
      <c r="B22" s="33" t="s">
        <v>834</v>
      </c>
      <c r="C22" s="34" t="s">
        <v>84</v>
      </c>
      <c r="D22" s="35">
        <v>0.02</v>
      </c>
      <c r="E22" s="36">
        <v>17.75</v>
      </c>
      <c r="F22" s="38"/>
      <c r="G22" s="36">
        <v>0.35499999999999998</v>
      </c>
      <c r="H22" s="37">
        <v>5.4434000000000001E-3</v>
      </c>
    </row>
    <row r="23" spans="1:8" x14ac:dyDescent="0.3">
      <c r="A23" s="142" t="s">
        <v>226</v>
      </c>
      <c r="B23" s="142"/>
      <c r="C23" s="142"/>
      <c r="D23" s="142"/>
      <c r="E23" s="142"/>
      <c r="F23" s="142"/>
      <c r="G23" s="36">
        <v>61.247</v>
      </c>
      <c r="H23" s="37">
        <v>0.93912629999999997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227</v>
      </c>
      <c r="B25" s="144"/>
      <c r="C25" s="144"/>
      <c r="D25" s="144"/>
      <c r="E25" s="144"/>
      <c r="F25" s="144"/>
      <c r="G25" s="144"/>
      <c r="H25" s="144"/>
    </row>
    <row r="26" spans="1:8" x14ac:dyDescent="0.3">
      <c r="A26" s="29" t="s">
        <v>6</v>
      </c>
      <c r="B26" s="29" t="s">
        <v>7</v>
      </c>
      <c r="C26" s="29" t="s">
        <v>8</v>
      </c>
      <c r="D26" s="29" t="s">
        <v>9</v>
      </c>
      <c r="E26" s="29" t="s">
        <v>228</v>
      </c>
      <c r="F26" s="29" t="s">
        <v>229</v>
      </c>
      <c r="G26" s="29" t="s">
        <v>213</v>
      </c>
      <c r="H26" s="31" t="s">
        <v>214</v>
      </c>
    </row>
    <row r="27" spans="1:8" x14ac:dyDescent="0.3">
      <c r="A27" s="32"/>
      <c r="B27" s="33"/>
      <c r="C27" s="34"/>
      <c r="D27" s="35"/>
      <c r="E27" s="36"/>
      <c r="F27" s="40"/>
      <c r="G27" s="6"/>
      <c r="H27" s="37"/>
    </row>
    <row r="28" spans="1:8" x14ac:dyDescent="0.3">
      <c r="A28" s="142" t="s">
        <v>230</v>
      </c>
      <c r="B28" s="143"/>
      <c r="C28" s="143"/>
      <c r="D28" s="143"/>
      <c r="E28" s="143"/>
      <c r="F28" s="143"/>
      <c r="G28" s="36">
        <v>0</v>
      </c>
      <c r="H28" s="37">
        <v>0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4" t="s">
        <v>231</v>
      </c>
      <c r="B30" s="144"/>
      <c r="C30" s="144"/>
      <c r="D30" s="144"/>
      <c r="E30" s="144"/>
      <c r="F30" s="144"/>
      <c r="G30" s="144"/>
      <c r="H30" s="144"/>
    </row>
    <row r="31" spans="1:8" ht="13.5" customHeight="1" x14ac:dyDescent="0.3">
      <c r="A31" s="29" t="s">
        <v>6</v>
      </c>
      <c r="B31" s="144" t="s">
        <v>7</v>
      </c>
      <c r="C31" s="144"/>
      <c r="D31" s="29" t="s">
        <v>232</v>
      </c>
      <c r="E31" s="29" t="s">
        <v>233</v>
      </c>
      <c r="F31" s="29" t="s">
        <v>212</v>
      </c>
      <c r="G31" s="29" t="s">
        <v>213</v>
      </c>
      <c r="H31" s="31" t="s">
        <v>214</v>
      </c>
    </row>
    <row r="32" spans="1:8" ht="12.75" customHeight="1" x14ac:dyDescent="0.3">
      <c r="A32" s="32" t="s">
        <v>305</v>
      </c>
      <c r="B32" s="152" t="s">
        <v>306</v>
      </c>
      <c r="C32" s="152"/>
      <c r="D32" s="36">
        <v>2</v>
      </c>
      <c r="E32" s="36">
        <v>3.65</v>
      </c>
      <c r="F32" s="35">
        <v>0.14799999999999999</v>
      </c>
      <c r="G32" s="36">
        <v>1.08</v>
      </c>
      <c r="H32" s="37">
        <v>1.6560100000000001E-2</v>
      </c>
    </row>
    <row r="33" spans="1:8" x14ac:dyDescent="0.3">
      <c r="A33" s="32" t="s">
        <v>238</v>
      </c>
      <c r="B33" s="152" t="s">
        <v>239</v>
      </c>
      <c r="C33" s="152"/>
      <c r="D33" s="36">
        <v>4</v>
      </c>
      <c r="E33" s="36">
        <v>3.6</v>
      </c>
      <c r="F33" s="35">
        <v>0.14799999999999999</v>
      </c>
      <c r="G33" s="36">
        <v>2.1309999999999998</v>
      </c>
      <c r="H33" s="37">
        <v>3.2675499999999996E-2</v>
      </c>
    </row>
    <row r="34" spans="1:8" x14ac:dyDescent="0.3">
      <c r="A34" s="32" t="s">
        <v>339</v>
      </c>
      <c r="B34" s="152" t="s">
        <v>340</v>
      </c>
      <c r="C34" s="152"/>
      <c r="D34" s="36">
        <v>1</v>
      </c>
      <c r="E34" s="36">
        <v>3.85</v>
      </c>
      <c r="F34" s="35">
        <v>0.14799999999999999</v>
      </c>
      <c r="G34" s="36">
        <v>0.56999999999999995</v>
      </c>
      <c r="H34" s="37">
        <v>8.7400999999999989E-3</v>
      </c>
    </row>
    <row r="35" spans="1:8" x14ac:dyDescent="0.3">
      <c r="A35" s="142" t="s">
        <v>240</v>
      </c>
      <c r="B35" s="142"/>
      <c r="C35" s="142"/>
      <c r="D35" s="142"/>
      <c r="E35" s="142"/>
      <c r="F35" s="142"/>
      <c r="G35" s="36">
        <v>3.7809999999999997</v>
      </c>
      <c r="H35" s="37">
        <v>5.7975700000000005E-2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7" t="s">
        <v>241</v>
      </c>
      <c r="B37" s="148"/>
      <c r="C37" s="148"/>
      <c r="D37" s="148"/>
      <c r="E37" s="148"/>
      <c r="F37" s="148"/>
      <c r="G37" s="42"/>
      <c r="H37" s="20">
        <v>65.216999999999999</v>
      </c>
    </row>
    <row r="38" spans="1:8" x14ac:dyDescent="0.3">
      <c r="A38" s="41"/>
      <c r="B38" s="42"/>
      <c r="C38" s="42"/>
      <c r="D38" s="42"/>
      <c r="E38" s="42"/>
      <c r="F38" s="42"/>
      <c r="G38" s="42"/>
      <c r="H38" s="20"/>
    </row>
    <row r="39" spans="1:8" x14ac:dyDescent="0.3">
      <c r="A39" s="149" t="s">
        <v>242</v>
      </c>
      <c r="B39" s="150"/>
      <c r="C39" s="150"/>
      <c r="D39" s="150"/>
      <c r="E39" s="150"/>
      <c r="F39" s="150"/>
      <c r="G39" s="150"/>
      <c r="H39" s="151"/>
    </row>
    <row r="40" spans="1:8" x14ac:dyDescent="0.3">
      <c r="A40" s="147" t="s">
        <v>243</v>
      </c>
      <c r="B40" s="148"/>
      <c r="C40" s="148"/>
      <c r="D40" s="148"/>
      <c r="E40" s="148"/>
      <c r="F40" s="148"/>
      <c r="G40" s="42"/>
      <c r="H40" s="20">
        <v>13.696</v>
      </c>
    </row>
    <row r="41" spans="1:8" x14ac:dyDescent="0.3">
      <c r="A41" s="26"/>
      <c r="B41" s="21"/>
      <c r="C41" s="26"/>
      <c r="D41" s="27"/>
      <c r="E41" s="28"/>
      <c r="F41" s="27"/>
      <c r="G41" s="27"/>
      <c r="H41" s="28"/>
    </row>
    <row r="42" spans="1:8" x14ac:dyDescent="0.3">
      <c r="A42" s="145" t="s">
        <v>244</v>
      </c>
      <c r="B42" s="146"/>
      <c r="C42" s="146"/>
      <c r="D42" s="146"/>
      <c r="E42" s="146"/>
      <c r="F42" s="146"/>
      <c r="G42" s="43"/>
      <c r="H42" s="44">
        <v>78.912999999999997</v>
      </c>
    </row>
    <row r="43" spans="1:8" x14ac:dyDescent="0.3">
      <c r="A43" s="45"/>
      <c r="B43" s="23"/>
      <c r="C43" s="24"/>
      <c r="D43" s="46"/>
      <c r="E43" s="25"/>
      <c r="F43" s="46"/>
      <c r="G43" s="46"/>
      <c r="H43" s="25"/>
    </row>
    <row r="44" spans="1:8" x14ac:dyDescent="0.3">
      <c r="A44" s="47" t="s">
        <v>203</v>
      </c>
      <c r="B44" s="48" t="s">
        <v>835</v>
      </c>
      <c r="C44" s="49"/>
      <c r="D44" s="50"/>
      <c r="E44" s="50"/>
      <c r="F44" s="50"/>
      <c r="G44" s="50"/>
      <c r="H44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3:F23"/>
    <mergeCell ref="A25:H25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28:F28"/>
    <mergeCell ref="A30:H30"/>
    <mergeCell ref="A42:F42"/>
    <mergeCell ref="A40:F40"/>
    <mergeCell ref="A35:F35"/>
    <mergeCell ref="A37:F37"/>
    <mergeCell ref="A39:H39"/>
    <mergeCell ref="B33:C33"/>
    <mergeCell ref="B34:C34"/>
    <mergeCell ref="B32:C32"/>
    <mergeCell ref="B31:C3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IV37"/>
  <sheetViews>
    <sheetView workbookViewId="0">
      <selection sqref="A1:H1"/>
    </sheetView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197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198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836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0.312</v>
      </c>
      <c r="H11" s="37">
        <v>4.752E-4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0.312</v>
      </c>
      <c r="H12" s="37">
        <v>4.752E-4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2" t="s">
        <v>837</v>
      </c>
      <c r="B16" s="33" t="s">
        <v>838</v>
      </c>
      <c r="C16" s="34" t="s">
        <v>84</v>
      </c>
      <c r="D16" s="35">
        <v>1</v>
      </c>
      <c r="E16" s="36">
        <v>650</v>
      </c>
      <c r="F16" s="38"/>
      <c r="G16" s="36">
        <v>650</v>
      </c>
      <c r="H16" s="37">
        <v>0.99003110000000005</v>
      </c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650</v>
      </c>
      <c r="H17" s="37">
        <v>0.99003110000000005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1</v>
      </c>
      <c r="E26" s="36">
        <v>4.04</v>
      </c>
      <c r="F26" s="35">
        <v>0.42</v>
      </c>
      <c r="G26" s="36">
        <v>1.6970000000000001</v>
      </c>
      <c r="H26" s="37">
        <v>2.5846999999999997E-3</v>
      </c>
    </row>
    <row r="27" spans="1:8" x14ac:dyDescent="0.3">
      <c r="A27" s="32" t="s">
        <v>341</v>
      </c>
      <c r="B27" s="152" t="s">
        <v>342</v>
      </c>
      <c r="C27" s="152"/>
      <c r="D27" s="36">
        <v>3</v>
      </c>
      <c r="E27" s="36">
        <v>3.6</v>
      </c>
      <c r="F27" s="35">
        <v>0.42</v>
      </c>
      <c r="G27" s="36">
        <v>4.5359999999999996</v>
      </c>
      <c r="H27" s="37">
        <v>6.9088999999999999E-3</v>
      </c>
    </row>
    <row r="28" spans="1:8" x14ac:dyDescent="0.3">
      <c r="A28" s="142" t="s">
        <v>240</v>
      </c>
      <c r="B28" s="142"/>
      <c r="C28" s="142"/>
      <c r="D28" s="142"/>
      <c r="E28" s="142"/>
      <c r="F28" s="142"/>
      <c r="G28" s="36">
        <v>6.2329999999999997</v>
      </c>
      <c r="H28" s="37">
        <v>9.4935999999999996E-3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7" t="s">
        <v>241</v>
      </c>
      <c r="B30" s="148"/>
      <c r="C30" s="148"/>
      <c r="D30" s="148"/>
      <c r="E30" s="148"/>
      <c r="F30" s="148"/>
      <c r="G30" s="42"/>
      <c r="H30" s="20">
        <v>656.54499999999996</v>
      </c>
    </row>
    <row r="31" spans="1:8" x14ac:dyDescent="0.3">
      <c r="A31" s="41"/>
      <c r="B31" s="42"/>
      <c r="C31" s="42"/>
      <c r="D31" s="42"/>
      <c r="E31" s="42"/>
      <c r="F31" s="42"/>
      <c r="G31" s="42"/>
      <c r="H31" s="20"/>
    </row>
    <row r="32" spans="1:8" x14ac:dyDescent="0.3">
      <c r="A32" s="149" t="s">
        <v>242</v>
      </c>
      <c r="B32" s="150"/>
      <c r="C32" s="150"/>
      <c r="D32" s="150"/>
      <c r="E32" s="150"/>
      <c r="F32" s="150"/>
      <c r="G32" s="150"/>
      <c r="H32" s="151"/>
    </row>
    <row r="33" spans="1:8" x14ac:dyDescent="0.3">
      <c r="A33" s="147" t="s">
        <v>243</v>
      </c>
      <c r="B33" s="148"/>
      <c r="C33" s="148"/>
      <c r="D33" s="148"/>
      <c r="E33" s="148"/>
      <c r="F33" s="148"/>
      <c r="G33" s="42"/>
      <c r="H33" s="20">
        <v>137.874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5" t="s">
        <v>244</v>
      </c>
      <c r="B35" s="146"/>
      <c r="C35" s="146"/>
      <c r="D35" s="146"/>
      <c r="E35" s="146"/>
      <c r="F35" s="146"/>
      <c r="G35" s="43"/>
      <c r="H35" s="44">
        <v>794.41899999999998</v>
      </c>
    </row>
    <row r="36" spans="1:8" x14ac:dyDescent="0.3">
      <c r="A36" s="45"/>
      <c r="B36" s="23"/>
      <c r="C36" s="24"/>
      <c r="D36" s="46"/>
      <c r="E36" s="25"/>
      <c r="F36" s="46"/>
      <c r="G36" s="46"/>
      <c r="H36" s="25"/>
    </row>
    <row r="37" spans="1:8" x14ac:dyDescent="0.3">
      <c r="A37" s="47" t="s">
        <v>203</v>
      </c>
      <c r="B37" s="48" t="s">
        <v>839</v>
      </c>
      <c r="C37" s="49"/>
      <c r="D37" s="50"/>
      <c r="E37" s="50"/>
      <c r="F37" s="50"/>
      <c r="G37" s="50"/>
      <c r="H37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4:H24"/>
    <mergeCell ref="A35:F35"/>
    <mergeCell ref="A33:F33"/>
    <mergeCell ref="A28:F28"/>
    <mergeCell ref="A30:F30"/>
    <mergeCell ref="A32:H32"/>
    <mergeCell ref="B27:C27"/>
    <mergeCell ref="B26:C26"/>
    <mergeCell ref="B25:C25"/>
    <mergeCell ref="A17:F17"/>
    <mergeCell ref="A19:H19"/>
    <mergeCell ref="A22:F22"/>
    <mergeCell ref="A12:F12"/>
    <mergeCell ref="A14:H1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IU35"/>
  <sheetViews>
    <sheetView topLeftCell="A4" workbookViewId="0">
      <selection activeCell="J23" sqref="J23"/>
    </sheetView>
  </sheetViews>
  <sheetFormatPr baseColWidth="10" defaultColWidth="11.44140625" defaultRowHeight="14.4" x14ac:dyDescent="0.3"/>
  <cols>
    <col min="1" max="1" width="11.109375" style="1" bestFit="1" customWidth="1"/>
    <col min="2" max="2" width="7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882</v>
      </c>
      <c r="C3" s="171"/>
      <c r="E3" s="21"/>
      <c r="F3" s="21" t="s">
        <v>8</v>
      </c>
      <c r="G3" s="66" t="s">
        <v>925</v>
      </c>
    </row>
    <row r="4" spans="1:7" x14ac:dyDescent="0.3">
      <c r="A4" s="21" t="s">
        <v>853</v>
      </c>
      <c r="B4" s="154" t="str">
        <f>PMA!C11</f>
        <v>Ejecución del Plan de Manejo Ambiental</v>
      </c>
      <c r="C4" s="154"/>
      <c r="D4" s="154"/>
      <c r="E4" s="154"/>
      <c r="F4" s="154"/>
      <c r="G4" s="154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x14ac:dyDescent="0.3">
      <c r="A9" s="178"/>
      <c r="B9" s="179"/>
      <c r="C9" s="92"/>
      <c r="D9" s="92"/>
      <c r="E9" s="92"/>
      <c r="F9" s="92"/>
      <c r="G9" s="92"/>
    </row>
    <row r="10" spans="1:7" x14ac:dyDescent="0.3">
      <c r="A10" s="156" t="s">
        <v>856</v>
      </c>
      <c r="B10" s="158"/>
      <c r="C10" s="75"/>
      <c r="D10" s="75"/>
      <c r="E10" s="75"/>
      <c r="F10" s="75"/>
      <c r="G10" s="36">
        <f>+G9</f>
        <v>0</v>
      </c>
    </row>
    <row r="11" spans="1:7" x14ac:dyDescent="0.3">
      <c r="A11" s="175" t="s">
        <v>855</v>
      </c>
      <c r="B11" s="176"/>
      <c r="C11" s="176"/>
      <c r="D11" s="176"/>
      <c r="E11" s="176"/>
      <c r="F11" s="176"/>
      <c r="G11" s="176"/>
    </row>
    <row r="12" spans="1:7" ht="13.5" customHeight="1" x14ac:dyDescent="0.3">
      <c r="A12" s="163" t="s">
        <v>7</v>
      </c>
      <c r="B12" s="164"/>
      <c r="C12" s="74" t="s">
        <v>9</v>
      </c>
      <c r="D12" s="107" t="s">
        <v>860</v>
      </c>
      <c r="E12" s="107" t="s">
        <v>864</v>
      </c>
      <c r="F12" s="76" t="s">
        <v>865</v>
      </c>
      <c r="G12" s="77" t="s">
        <v>866</v>
      </c>
    </row>
    <row r="13" spans="1:7" x14ac:dyDescent="0.3">
      <c r="A13" s="165"/>
      <c r="B13" s="166"/>
      <c r="C13" s="76" t="s">
        <v>868</v>
      </c>
      <c r="D13" s="77" t="s">
        <v>869</v>
      </c>
      <c r="E13" s="77" t="s">
        <v>870</v>
      </c>
      <c r="F13" s="76" t="s">
        <v>871</v>
      </c>
      <c r="G13" s="77" t="s">
        <v>872</v>
      </c>
    </row>
    <row r="14" spans="1:7" x14ac:dyDescent="0.3">
      <c r="A14" s="177" t="s">
        <v>924</v>
      </c>
      <c r="B14" s="152"/>
      <c r="C14" s="36">
        <v>1</v>
      </c>
      <c r="D14" s="108">
        <v>3.02</v>
      </c>
      <c r="E14" s="108">
        <f>IF(ISNUMBER(C14),C14*D14,)</f>
        <v>3.02</v>
      </c>
      <c r="F14" s="109">
        <v>338</v>
      </c>
      <c r="G14" s="36">
        <f>E14*F14</f>
        <v>1020.76</v>
      </c>
    </row>
    <row r="15" spans="1:7" x14ac:dyDescent="0.3">
      <c r="A15" s="121"/>
      <c r="B15" s="120"/>
      <c r="C15" s="36"/>
      <c r="D15" s="108"/>
      <c r="E15" s="108"/>
      <c r="F15" s="109"/>
      <c r="G15" s="36"/>
    </row>
    <row r="16" spans="1:7" x14ac:dyDescent="0.3">
      <c r="A16" s="156" t="s">
        <v>857</v>
      </c>
      <c r="B16" s="158"/>
      <c r="C16" s="60"/>
      <c r="D16" s="60"/>
      <c r="E16" s="60"/>
      <c r="F16" s="60"/>
      <c r="G16" s="36">
        <f>+G14</f>
        <v>1020.76</v>
      </c>
    </row>
    <row r="17" spans="1:7" x14ac:dyDescent="0.3">
      <c r="A17" s="161" t="s">
        <v>858</v>
      </c>
      <c r="B17" s="162"/>
      <c r="C17" s="162"/>
      <c r="D17" s="162"/>
      <c r="E17" s="162"/>
      <c r="F17" s="162"/>
      <c r="G17" s="162"/>
    </row>
    <row r="18" spans="1:7" x14ac:dyDescent="0.3">
      <c r="A18" s="163" t="s">
        <v>7</v>
      </c>
      <c r="B18" s="164"/>
      <c r="C18" s="30"/>
      <c r="D18" s="77" t="s">
        <v>8</v>
      </c>
      <c r="E18" s="77" t="s">
        <v>9</v>
      </c>
      <c r="F18" s="79" t="s">
        <v>867</v>
      </c>
      <c r="G18" s="77" t="s">
        <v>866</v>
      </c>
    </row>
    <row r="19" spans="1:7" x14ac:dyDescent="0.3">
      <c r="A19" s="165"/>
      <c r="B19" s="166"/>
      <c r="C19" s="30"/>
      <c r="D19" s="77"/>
      <c r="E19" s="77" t="s">
        <v>868</v>
      </c>
      <c r="F19" s="76" t="s">
        <v>869</v>
      </c>
      <c r="G19" s="77" t="s">
        <v>870</v>
      </c>
    </row>
    <row r="20" spans="1:7" x14ac:dyDescent="0.3">
      <c r="A20" s="173" t="s">
        <v>840</v>
      </c>
      <c r="B20" s="174"/>
      <c r="C20" s="36">
        <v>0</v>
      </c>
      <c r="D20" s="36">
        <v>0</v>
      </c>
      <c r="E20" s="36">
        <f>C20*D20</f>
        <v>0</v>
      </c>
      <c r="F20" s="36">
        <v>1</v>
      </c>
      <c r="G20" s="36">
        <f>E20*F20</f>
        <v>0</v>
      </c>
    </row>
    <row r="21" spans="1:7" x14ac:dyDescent="0.3">
      <c r="A21" s="156" t="s">
        <v>861</v>
      </c>
      <c r="B21" s="157"/>
      <c r="C21" s="64"/>
      <c r="D21" s="64"/>
      <c r="E21" s="64"/>
      <c r="F21" s="65"/>
      <c r="G21" s="36">
        <f>+G20</f>
        <v>0</v>
      </c>
    </row>
    <row r="22" spans="1:7" x14ac:dyDescent="0.3">
      <c r="A22" s="161" t="s">
        <v>862</v>
      </c>
      <c r="B22" s="162"/>
      <c r="C22" s="162"/>
      <c r="D22" s="162"/>
      <c r="E22" s="162"/>
      <c r="F22" s="162"/>
      <c r="G22" s="162"/>
    </row>
    <row r="23" spans="1:7" x14ac:dyDescent="0.3">
      <c r="A23" s="163" t="s">
        <v>7</v>
      </c>
      <c r="B23" s="164"/>
      <c r="C23" s="29"/>
      <c r="D23" s="74" t="s">
        <v>8</v>
      </c>
      <c r="E23" s="74" t="s">
        <v>9</v>
      </c>
      <c r="F23" s="74" t="s">
        <v>859</v>
      </c>
      <c r="G23" s="74" t="s">
        <v>866</v>
      </c>
    </row>
    <row r="24" spans="1:7" x14ac:dyDescent="0.3">
      <c r="A24" s="165"/>
      <c r="B24" s="166"/>
      <c r="C24" s="35"/>
      <c r="D24" s="36"/>
      <c r="E24" s="77" t="s">
        <v>868</v>
      </c>
      <c r="F24" s="76" t="s">
        <v>869</v>
      </c>
      <c r="G24" s="77" t="s">
        <v>870</v>
      </c>
    </row>
    <row r="25" spans="1:7" x14ac:dyDescent="0.3">
      <c r="A25" s="159"/>
      <c r="B25" s="160"/>
      <c r="C25" s="35"/>
      <c r="D25" s="36"/>
      <c r="E25" s="36">
        <v>0</v>
      </c>
      <c r="F25" s="59">
        <v>0</v>
      </c>
      <c r="G25" s="36">
        <f>E25*F25</f>
        <v>0</v>
      </c>
    </row>
    <row r="26" spans="1:7" x14ac:dyDescent="0.3">
      <c r="A26" s="156" t="s">
        <v>863</v>
      </c>
      <c r="B26" s="158"/>
      <c r="C26" s="78"/>
      <c r="D26" s="78"/>
      <c r="E26" s="78"/>
      <c r="F26" s="78"/>
      <c r="G26" s="36">
        <f>+G25</f>
        <v>0</v>
      </c>
    </row>
    <row r="27" spans="1:7" x14ac:dyDescent="0.3">
      <c r="A27" s="82"/>
      <c r="B27" s="83"/>
      <c r="C27" s="78"/>
      <c r="D27" s="167" t="s">
        <v>873</v>
      </c>
      <c r="E27" s="168"/>
      <c r="F27" s="169"/>
      <c r="G27" s="36">
        <f>SUM(G10,G16,G21,G26)</f>
        <v>1020.76</v>
      </c>
    </row>
    <row r="28" spans="1:7" x14ac:dyDescent="0.3">
      <c r="A28" s="82"/>
      <c r="B28" s="83"/>
      <c r="C28" s="78"/>
      <c r="D28" s="167" t="s">
        <v>874</v>
      </c>
      <c r="E28" s="168"/>
      <c r="F28" s="169"/>
      <c r="G28" s="36"/>
    </row>
    <row r="29" spans="1:7" x14ac:dyDescent="0.3">
      <c r="A29" s="149"/>
      <c r="B29" s="151"/>
      <c r="C29" s="38"/>
      <c r="D29" s="183" t="s">
        <v>875</v>
      </c>
      <c r="E29" s="184"/>
      <c r="F29" s="185"/>
      <c r="G29" s="38"/>
    </row>
    <row r="30" spans="1:7" x14ac:dyDescent="0.3">
      <c r="A30" s="62"/>
      <c r="B30" s="63"/>
      <c r="C30" s="38"/>
      <c r="D30" s="180" t="s">
        <v>876</v>
      </c>
      <c r="E30" s="181"/>
      <c r="F30" s="182"/>
      <c r="G30" s="38"/>
    </row>
    <row r="31" spans="1:7" x14ac:dyDescent="0.3">
      <c r="A31" s="149"/>
      <c r="B31" s="151"/>
      <c r="C31" s="38"/>
      <c r="D31" s="180" t="s">
        <v>877</v>
      </c>
      <c r="E31" s="181"/>
      <c r="F31" s="182"/>
      <c r="G31" s="38"/>
    </row>
    <row r="32" spans="1:7" x14ac:dyDescent="0.3">
      <c r="A32" s="45"/>
      <c r="B32" s="23"/>
      <c r="C32" s="46"/>
      <c r="D32" s="25"/>
      <c r="E32" s="25"/>
      <c r="F32" s="46"/>
      <c r="G32" s="46"/>
    </row>
    <row r="33" spans="1:7" x14ac:dyDescent="0.3">
      <c r="A33" s="111" t="s">
        <v>203</v>
      </c>
      <c r="B33" s="172" t="s">
        <v>930</v>
      </c>
      <c r="C33" s="172"/>
      <c r="D33" s="172"/>
      <c r="E33" s="172"/>
      <c r="F33" s="172"/>
      <c r="G33" s="50"/>
    </row>
    <row r="34" spans="1:7" x14ac:dyDescent="0.3">
      <c r="A34" s="111"/>
      <c r="B34" s="172"/>
      <c r="C34" s="172"/>
      <c r="D34" s="172"/>
      <c r="E34" s="172"/>
      <c r="F34" s="172"/>
    </row>
    <row r="35" spans="1:7" x14ac:dyDescent="0.3">
      <c r="A35" s="111"/>
      <c r="B35" s="172"/>
      <c r="C35" s="172"/>
      <c r="D35" s="172"/>
      <c r="E35" s="172"/>
      <c r="F35" s="172"/>
    </row>
  </sheetData>
  <sheetProtection formatCells="0" formatColumns="0" formatRows="0" insertColumns="0" insertRows="0" insertHyperlinks="0" deleteColumns="0" deleteRows="0" sort="0" autoFilter="0" pivotTables="0"/>
  <mergeCells count="30">
    <mergeCell ref="B33:F35"/>
    <mergeCell ref="A20:B20"/>
    <mergeCell ref="A10:B10"/>
    <mergeCell ref="A7:B8"/>
    <mergeCell ref="A12:B13"/>
    <mergeCell ref="A18:B19"/>
    <mergeCell ref="A11:G11"/>
    <mergeCell ref="A14:B14"/>
    <mergeCell ref="A17:G17"/>
    <mergeCell ref="A16:B16"/>
    <mergeCell ref="A9:B9"/>
    <mergeCell ref="D31:F31"/>
    <mergeCell ref="D28:F28"/>
    <mergeCell ref="D29:F29"/>
    <mergeCell ref="D30:F30"/>
    <mergeCell ref="A31:B31"/>
    <mergeCell ref="A1:G1"/>
    <mergeCell ref="B5:G5"/>
    <mergeCell ref="B2:C2"/>
    <mergeCell ref="A6:G6"/>
    <mergeCell ref="B3:C3"/>
    <mergeCell ref="F2:G2"/>
    <mergeCell ref="B4:G4"/>
    <mergeCell ref="A21:B21"/>
    <mergeCell ref="A26:B26"/>
    <mergeCell ref="A25:B25"/>
    <mergeCell ref="A29:B29"/>
    <mergeCell ref="A22:G22"/>
    <mergeCell ref="A23:B24"/>
    <mergeCell ref="D27:F27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V42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35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36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296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0.442</v>
      </c>
      <c r="H11" s="37">
        <v>5.9267999999999994E-3</v>
      </c>
    </row>
    <row r="12" spans="1:8" x14ac:dyDescent="0.3">
      <c r="A12" s="32" t="s">
        <v>297</v>
      </c>
      <c r="B12" s="33" t="s">
        <v>298</v>
      </c>
      <c r="C12" s="34" t="s">
        <v>217</v>
      </c>
      <c r="D12" s="35">
        <v>1</v>
      </c>
      <c r="E12" s="36">
        <v>25.76</v>
      </c>
      <c r="F12" s="35">
        <v>0.2</v>
      </c>
      <c r="G12" s="36">
        <v>5.1520000000000001</v>
      </c>
      <c r="H12" s="37">
        <v>6.9082999999999992E-2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5.5940000000000003</v>
      </c>
      <c r="H13" s="37">
        <v>7.5009799999999988E-2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ht="34.200000000000003" x14ac:dyDescent="0.3">
      <c r="A17" s="32" t="s">
        <v>299</v>
      </c>
      <c r="B17" s="33" t="s">
        <v>300</v>
      </c>
      <c r="C17" s="34" t="s">
        <v>19</v>
      </c>
      <c r="D17" s="35">
        <v>1.05</v>
      </c>
      <c r="E17" s="36">
        <v>50</v>
      </c>
      <c r="F17" s="38"/>
      <c r="G17" s="36">
        <v>52.5</v>
      </c>
      <c r="H17" s="37">
        <v>0.7039704</v>
      </c>
    </row>
    <row r="18" spans="1:8" x14ac:dyDescent="0.3">
      <c r="A18" s="39" t="s">
        <v>301</v>
      </c>
      <c r="B18" s="33" t="s">
        <v>302</v>
      </c>
      <c r="C18" s="34" t="s">
        <v>77</v>
      </c>
      <c r="D18" s="35">
        <v>1</v>
      </c>
      <c r="E18" s="36">
        <v>3.3</v>
      </c>
      <c r="F18" s="38"/>
      <c r="G18" s="36">
        <v>3.3</v>
      </c>
      <c r="H18" s="37">
        <v>4.4249599999999993E-2</v>
      </c>
    </row>
    <row r="19" spans="1:8" x14ac:dyDescent="0.3">
      <c r="A19" s="39" t="s">
        <v>303</v>
      </c>
      <c r="B19" s="33" t="s">
        <v>304</v>
      </c>
      <c r="C19" s="34" t="s">
        <v>19</v>
      </c>
      <c r="D19" s="35">
        <v>1.05</v>
      </c>
      <c r="E19" s="36">
        <v>4.13</v>
      </c>
      <c r="F19" s="38"/>
      <c r="G19" s="36">
        <v>4.3369999999999997</v>
      </c>
      <c r="H19" s="37">
        <v>5.8154700000000004E-2</v>
      </c>
    </row>
    <row r="20" spans="1:8" x14ac:dyDescent="0.3">
      <c r="A20" s="142" t="s">
        <v>226</v>
      </c>
      <c r="B20" s="142"/>
      <c r="C20" s="142"/>
      <c r="D20" s="142"/>
      <c r="E20" s="142"/>
      <c r="F20" s="142"/>
      <c r="G20" s="36">
        <v>60.137</v>
      </c>
      <c r="H20" s="37">
        <v>0.80637470000000011</v>
      </c>
    </row>
    <row r="21" spans="1:8" x14ac:dyDescent="0.3">
      <c r="A21" s="26"/>
      <c r="B21" s="21"/>
      <c r="C21" s="26"/>
      <c r="D21" s="27"/>
      <c r="E21" s="28"/>
      <c r="F21" s="27"/>
      <c r="G21" s="27"/>
      <c r="H21" s="28"/>
    </row>
    <row r="22" spans="1:8" x14ac:dyDescent="0.3">
      <c r="A22" s="144" t="s">
        <v>227</v>
      </c>
      <c r="B22" s="144"/>
      <c r="C22" s="144"/>
      <c r="D22" s="144"/>
      <c r="E22" s="144"/>
      <c r="F22" s="144"/>
      <c r="G22" s="144"/>
      <c r="H22" s="144"/>
    </row>
    <row r="23" spans="1:8" x14ac:dyDescent="0.3">
      <c r="A23" s="29" t="s">
        <v>6</v>
      </c>
      <c r="B23" s="29" t="s">
        <v>7</v>
      </c>
      <c r="C23" s="29" t="s">
        <v>8</v>
      </c>
      <c r="D23" s="29" t="s">
        <v>9</v>
      </c>
      <c r="E23" s="29" t="s">
        <v>228</v>
      </c>
      <c r="F23" s="29" t="s">
        <v>229</v>
      </c>
      <c r="G23" s="29" t="s">
        <v>213</v>
      </c>
      <c r="H23" s="31" t="s">
        <v>214</v>
      </c>
    </row>
    <row r="24" spans="1:8" x14ac:dyDescent="0.3">
      <c r="A24" s="32"/>
      <c r="B24" s="33"/>
      <c r="C24" s="34"/>
      <c r="D24" s="35"/>
      <c r="E24" s="36"/>
      <c r="F24" s="40"/>
      <c r="G24" s="6"/>
      <c r="H24" s="37"/>
    </row>
    <row r="25" spans="1:8" x14ac:dyDescent="0.3">
      <c r="A25" s="142" t="s">
        <v>230</v>
      </c>
      <c r="B25" s="143"/>
      <c r="C25" s="143"/>
      <c r="D25" s="143"/>
      <c r="E25" s="143"/>
      <c r="F25" s="143"/>
      <c r="G25" s="36">
        <v>0</v>
      </c>
      <c r="H25" s="37">
        <v>0</v>
      </c>
    </row>
    <row r="26" spans="1:8" x14ac:dyDescent="0.3">
      <c r="A26" s="26"/>
      <c r="B26" s="21"/>
      <c r="C26" s="26"/>
      <c r="D26" s="27"/>
      <c r="E26" s="28"/>
      <c r="F26" s="27"/>
      <c r="G26" s="27"/>
      <c r="H26" s="28"/>
    </row>
    <row r="27" spans="1:8" x14ac:dyDescent="0.3">
      <c r="A27" s="144" t="s">
        <v>231</v>
      </c>
      <c r="B27" s="144"/>
      <c r="C27" s="144"/>
      <c r="D27" s="144"/>
      <c r="E27" s="144"/>
      <c r="F27" s="144"/>
      <c r="G27" s="144"/>
      <c r="H27" s="144"/>
    </row>
    <row r="28" spans="1:8" ht="13.5" customHeight="1" x14ac:dyDescent="0.3">
      <c r="A28" s="29" t="s">
        <v>6</v>
      </c>
      <c r="B28" s="144" t="s">
        <v>7</v>
      </c>
      <c r="C28" s="144"/>
      <c r="D28" s="29" t="s">
        <v>232</v>
      </c>
      <c r="E28" s="29" t="s">
        <v>233</v>
      </c>
      <c r="F28" s="29" t="s">
        <v>212</v>
      </c>
      <c r="G28" s="29" t="s">
        <v>213</v>
      </c>
      <c r="H28" s="31" t="s">
        <v>214</v>
      </c>
    </row>
    <row r="29" spans="1:8" ht="12.75" customHeight="1" x14ac:dyDescent="0.3">
      <c r="A29" s="32" t="s">
        <v>286</v>
      </c>
      <c r="B29" s="152" t="s">
        <v>287</v>
      </c>
      <c r="C29" s="152"/>
      <c r="D29" s="36">
        <v>1</v>
      </c>
      <c r="E29" s="36">
        <v>4.04</v>
      </c>
      <c r="F29" s="35">
        <v>0.2</v>
      </c>
      <c r="G29" s="36">
        <v>0.80800000000000005</v>
      </c>
      <c r="H29" s="37">
        <v>1.0834399999999999E-2</v>
      </c>
    </row>
    <row r="30" spans="1:8" x14ac:dyDescent="0.3">
      <c r="A30" s="32" t="s">
        <v>305</v>
      </c>
      <c r="B30" s="152" t="s">
        <v>306</v>
      </c>
      <c r="C30" s="152"/>
      <c r="D30" s="36">
        <v>3</v>
      </c>
      <c r="E30" s="36">
        <v>3.65</v>
      </c>
      <c r="F30" s="35">
        <v>0.2</v>
      </c>
      <c r="G30" s="36">
        <v>2.19</v>
      </c>
      <c r="H30" s="37">
        <v>2.9365600000000002E-2</v>
      </c>
    </row>
    <row r="31" spans="1:8" x14ac:dyDescent="0.3">
      <c r="A31" s="32" t="s">
        <v>238</v>
      </c>
      <c r="B31" s="152" t="s">
        <v>239</v>
      </c>
      <c r="C31" s="152"/>
      <c r="D31" s="36">
        <v>7</v>
      </c>
      <c r="E31" s="36">
        <v>3.6</v>
      </c>
      <c r="F31" s="35">
        <v>0.2</v>
      </c>
      <c r="G31" s="36">
        <v>5.04</v>
      </c>
      <c r="H31" s="37">
        <v>6.7581199999999994E-2</v>
      </c>
    </row>
    <row r="32" spans="1:8" x14ac:dyDescent="0.3">
      <c r="A32" s="32" t="s">
        <v>307</v>
      </c>
      <c r="B32" s="152" t="s">
        <v>308</v>
      </c>
      <c r="C32" s="152"/>
      <c r="D32" s="36">
        <v>1</v>
      </c>
      <c r="E32" s="36">
        <v>4.04</v>
      </c>
      <c r="F32" s="35">
        <v>0.2</v>
      </c>
      <c r="G32" s="36">
        <v>0.80800000000000005</v>
      </c>
      <c r="H32" s="37">
        <v>1.0834399999999999E-2</v>
      </c>
    </row>
    <row r="33" spans="1:8" x14ac:dyDescent="0.3">
      <c r="A33" s="142" t="s">
        <v>240</v>
      </c>
      <c r="B33" s="142"/>
      <c r="C33" s="142"/>
      <c r="D33" s="142"/>
      <c r="E33" s="142"/>
      <c r="F33" s="142"/>
      <c r="G33" s="36">
        <v>8.8460000000000001</v>
      </c>
      <c r="H33" s="37">
        <v>0.11861559999999999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7" t="s">
        <v>241</v>
      </c>
      <c r="B35" s="148"/>
      <c r="C35" s="148"/>
      <c r="D35" s="148"/>
      <c r="E35" s="148"/>
      <c r="F35" s="148"/>
      <c r="G35" s="42"/>
      <c r="H35" s="20">
        <v>74.576999999999998</v>
      </c>
    </row>
    <row r="36" spans="1:8" x14ac:dyDescent="0.3">
      <c r="A36" s="41"/>
      <c r="B36" s="42"/>
      <c r="C36" s="42"/>
      <c r="D36" s="42"/>
      <c r="E36" s="42"/>
      <c r="F36" s="42"/>
      <c r="G36" s="42"/>
      <c r="H36" s="20"/>
    </row>
    <row r="37" spans="1:8" x14ac:dyDescent="0.3">
      <c r="A37" s="149" t="s">
        <v>242</v>
      </c>
      <c r="B37" s="150"/>
      <c r="C37" s="150"/>
      <c r="D37" s="150"/>
      <c r="E37" s="150"/>
      <c r="F37" s="150"/>
      <c r="G37" s="150"/>
      <c r="H37" s="151"/>
    </row>
    <row r="38" spans="1:8" x14ac:dyDescent="0.3">
      <c r="A38" s="147" t="s">
        <v>243</v>
      </c>
      <c r="B38" s="148"/>
      <c r="C38" s="148"/>
      <c r="D38" s="148"/>
      <c r="E38" s="148"/>
      <c r="F38" s="148"/>
      <c r="G38" s="42"/>
      <c r="H38" s="20">
        <v>15.661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5" t="s">
        <v>244</v>
      </c>
      <c r="B40" s="146"/>
      <c r="C40" s="146"/>
      <c r="D40" s="146"/>
      <c r="E40" s="146"/>
      <c r="F40" s="146"/>
      <c r="G40" s="43"/>
      <c r="H40" s="44">
        <v>90.238</v>
      </c>
    </row>
    <row r="41" spans="1:8" x14ac:dyDescent="0.3">
      <c r="A41" s="45"/>
      <c r="B41" s="23"/>
      <c r="C41" s="24"/>
      <c r="D41" s="46"/>
      <c r="E41" s="25"/>
      <c r="F41" s="46"/>
      <c r="G41" s="46"/>
      <c r="H41" s="25"/>
    </row>
    <row r="42" spans="1:8" x14ac:dyDescent="0.3">
      <c r="A42" s="47" t="s">
        <v>203</v>
      </c>
      <c r="B42" s="48" t="s">
        <v>309</v>
      </c>
      <c r="C42" s="49"/>
      <c r="D42" s="50"/>
      <c r="E42" s="50"/>
      <c r="F42" s="50"/>
      <c r="G42" s="50"/>
      <c r="H42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0:F20"/>
    <mergeCell ref="A13:F13"/>
    <mergeCell ref="A15:H15"/>
    <mergeCell ref="F2:H2"/>
    <mergeCell ref="B3:H3"/>
    <mergeCell ref="B4:H4"/>
    <mergeCell ref="A1:H1"/>
    <mergeCell ref="B5:H5"/>
    <mergeCell ref="B2:D2"/>
    <mergeCell ref="A7:H7"/>
    <mergeCell ref="A9:H9"/>
    <mergeCell ref="A22:H22"/>
    <mergeCell ref="A25:F25"/>
    <mergeCell ref="A27:H27"/>
    <mergeCell ref="A40:F40"/>
    <mergeCell ref="A38:F38"/>
    <mergeCell ref="A33:F33"/>
    <mergeCell ref="A35:F35"/>
    <mergeCell ref="A37:H37"/>
    <mergeCell ref="B30:C30"/>
    <mergeCell ref="B31:C31"/>
    <mergeCell ref="B32:C32"/>
    <mergeCell ref="B29:C29"/>
    <mergeCell ref="B28:C28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87AEC-53BF-4B31-BB82-4B39D16AFCAD}">
  <dimension ref="A1:IU35"/>
  <sheetViews>
    <sheetView workbookViewId="0">
      <selection activeCell="G28" sqref="G28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883</v>
      </c>
      <c r="C3" s="171"/>
      <c r="E3" s="21"/>
      <c r="F3" s="21" t="s">
        <v>8</v>
      </c>
      <c r="G3" s="73" t="s">
        <v>34</v>
      </c>
    </row>
    <row r="4" spans="1:7" x14ac:dyDescent="0.3">
      <c r="A4" s="21" t="s">
        <v>853</v>
      </c>
      <c r="B4" s="190" t="str">
        <f>PMA!C12</f>
        <v>Riego de agua por medio de camión cisterna</v>
      </c>
      <c r="C4" s="154"/>
      <c r="D4" s="154"/>
      <c r="E4" s="154"/>
      <c r="F4" s="154"/>
      <c r="G4" s="154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x14ac:dyDescent="0.3">
      <c r="A9" s="191" t="s">
        <v>219</v>
      </c>
      <c r="B9" s="192"/>
      <c r="C9" s="108" t="s">
        <v>221</v>
      </c>
      <c r="D9" s="108" t="s">
        <v>1</v>
      </c>
      <c r="E9" s="108">
        <f>IF(ISNUMBER(C9),C9*D9,)</f>
        <v>0</v>
      </c>
      <c r="F9" s="109" t="s">
        <v>1</v>
      </c>
      <c r="G9" s="77">
        <v>0.02</v>
      </c>
    </row>
    <row r="10" spans="1:7" ht="22.2" customHeight="1" x14ac:dyDescent="0.3">
      <c r="A10" s="173" t="s">
        <v>928</v>
      </c>
      <c r="B10" s="174"/>
      <c r="C10" s="108">
        <v>1</v>
      </c>
      <c r="D10" s="108">
        <v>20</v>
      </c>
      <c r="E10" s="108">
        <f>IF(ISNUMBER(C10),C10*D10,)</f>
        <v>20</v>
      </c>
      <c r="F10" s="109">
        <v>0.1229</v>
      </c>
      <c r="G10" s="81">
        <f>E10*F10</f>
        <v>2.4579999999999997</v>
      </c>
    </row>
    <row r="11" spans="1:7" x14ac:dyDescent="0.3">
      <c r="A11" s="156" t="s">
        <v>856</v>
      </c>
      <c r="B11" s="158"/>
      <c r="C11" s="75"/>
      <c r="D11" s="75"/>
      <c r="E11" s="75"/>
      <c r="F11" s="75"/>
      <c r="G11" s="81">
        <f>SUM(G9:G10)</f>
        <v>2.4779999999999998</v>
      </c>
    </row>
    <row r="12" spans="1:7" x14ac:dyDescent="0.3">
      <c r="A12" s="175" t="s">
        <v>855</v>
      </c>
      <c r="B12" s="176"/>
      <c r="C12" s="176"/>
      <c r="D12" s="176"/>
      <c r="E12" s="176"/>
      <c r="F12" s="176"/>
      <c r="G12" s="176"/>
    </row>
    <row r="13" spans="1:7" ht="13.5" customHeight="1" x14ac:dyDescent="0.3">
      <c r="A13" s="188" t="s">
        <v>7</v>
      </c>
      <c r="B13" s="164"/>
      <c r="C13" s="74" t="s">
        <v>9</v>
      </c>
      <c r="D13" s="74" t="s">
        <v>860</v>
      </c>
      <c r="E13" s="77" t="s">
        <v>864</v>
      </c>
      <c r="F13" s="76" t="s">
        <v>865</v>
      </c>
      <c r="G13" s="77" t="s">
        <v>866</v>
      </c>
    </row>
    <row r="14" spans="1:7" x14ac:dyDescent="0.3">
      <c r="A14" s="189"/>
      <c r="B14" s="166"/>
      <c r="C14" s="76" t="s">
        <v>868</v>
      </c>
      <c r="D14" s="77" t="s">
        <v>869</v>
      </c>
      <c r="E14" s="77" t="s">
        <v>870</v>
      </c>
      <c r="F14" s="76" t="s">
        <v>871</v>
      </c>
      <c r="G14" s="77" t="s">
        <v>872</v>
      </c>
    </row>
    <row r="15" spans="1:7" x14ac:dyDescent="0.3">
      <c r="A15" s="152" t="s">
        <v>239</v>
      </c>
      <c r="B15" s="152"/>
      <c r="C15" s="108">
        <v>1</v>
      </c>
      <c r="D15" s="108">
        <v>3.6</v>
      </c>
      <c r="E15" s="108">
        <f>IF(ISNUMBER(C15),C15*D15,)</f>
        <v>3.6</v>
      </c>
      <c r="F15" s="109">
        <v>0.1229</v>
      </c>
      <c r="G15" s="36">
        <f>E15*F15</f>
        <v>0.44244</v>
      </c>
    </row>
    <row r="16" spans="1:7" x14ac:dyDescent="0.3">
      <c r="A16" s="156" t="s">
        <v>857</v>
      </c>
      <c r="B16" s="158"/>
      <c r="C16" s="60"/>
      <c r="D16" s="60"/>
      <c r="E16" s="60"/>
      <c r="F16" s="60"/>
      <c r="G16" s="36">
        <f>+G15</f>
        <v>0.44244</v>
      </c>
    </row>
    <row r="17" spans="1:7" x14ac:dyDescent="0.3">
      <c r="A17" s="161" t="s">
        <v>858</v>
      </c>
      <c r="B17" s="162"/>
      <c r="C17" s="162"/>
      <c r="D17" s="162"/>
      <c r="E17" s="162"/>
      <c r="F17" s="162"/>
      <c r="G17" s="162"/>
    </row>
    <row r="18" spans="1:7" x14ac:dyDescent="0.3">
      <c r="A18" s="188" t="s">
        <v>7</v>
      </c>
      <c r="B18" s="164"/>
      <c r="C18" s="30"/>
      <c r="D18" s="77" t="s">
        <v>8</v>
      </c>
      <c r="E18" s="77" t="s">
        <v>9</v>
      </c>
      <c r="F18" s="79" t="s">
        <v>867</v>
      </c>
      <c r="G18" s="77" t="s">
        <v>866</v>
      </c>
    </row>
    <row r="19" spans="1:7" x14ac:dyDescent="0.3">
      <c r="A19" s="189"/>
      <c r="B19" s="166"/>
      <c r="C19" s="30"/>
      <c r="D19" s="77"/>
      <c r="E19" s="77" t="s">
        <v>868</v>
      </c>
      <c r="F19" s="76" t="s">
        <v>869</v>
      </c>
      <c r="G19" s="77" t="s">
        <v>870</v>
      </c>
    </row>
    <row r="20" spans="1:7" x14ac:dyDescent="0.3">
      <c r="A20" s="186" t="s">
        <v>596</v>
      </c>
      <c r="B20" s="187"/>
      <c r="C20" s="35"/>
      <c r="D20" s="110" t="s">
        <v>19</v>
      </c>
      <c r="E20" s="108">
        <v>1</v>
      </c>
      <c r="F20" s="108">
        <v>1</v>
      </c>
      <c r="G20" s="108">
        <v>1</v>
      </c>
    </row>
    <row r="21" spans="1:7" x14ac:dyDescent="0.3">
      <c r="A21" s="156" t="s">
        <v>861</v>
      </c>
      <c r="B21" s="157"/>
      <c r="C21" s="64"/>
      <c r="D21" s="64"/>
      <c r="E21" s="64"/>
      <c r="F21" s="65"/>
      <c r="G21" s="36">
        <f>+G20</f>
        <v>1</v>
      </c>
    </row>
    <row r="22" spans="1:7" x14ac:dyDescent="0.3">
      <c r="A22" s="161" t="s">
        <v>862</v>
      </c>
      <c r="B22" s="162"/>
      <c r="C22" s="162"/>
      <c r="D22" s="162"/>
      <c r="E22" s="162"/>
      <c r="F22" s="162"/>
      <c r="G22" s="162"/>
    </row>
    <row r="23" spans="1:7" x14ac:dyDescent="0.3">
      <c r="A23" s="163" t="s">
        <v>7</v>
      </c>
      <c r="B23" s="164"/>
      <c r="C23" s="61"/>
      <c r="D23" s="74" t="s">
        <v>8</v>
      </c>
      <c r="E23" s="74" t="s">
        <v>9</v>
      </c>
      <c r="F23" s="74" t="s">
        <v>859</v>
      </c>
      <c r="G23" s="74" t="s">
        <v>866</v>
      </c>
    </row>
    <row r="24" spans="1:7" x14ac:dyDescent="0.3">
      <c r="A24" s="165"/>
      <c r="B24" s="166"/>
      <c r="C24" s="35"/>
      <c r="D24" s="36"/>
      <c r="E24" s="77" t="s">
        <v>868</v>
      </c>
      <c r="F24" s="76" t="s">
        <v>869</v>
      </c>
      <c r="G24" s="77" t="s">
        <v>870</v>
      </c>
    </row>
    <row r="25" spans="1:7" x14ac:dyDescent="0.3">
      <c r="A25" s="159"/>
      <c r="B25" s="160"/>
      <c r="C25" s="35"/>
      <c r="D25" s="36"/>
      <c r="E25" s="36">
        <v>0</v>
      </c>
      <c r="F25" s="59">
        <v>0</v>
      </c>
      <c r="G25" s="36">
        <f>E25*F25</f>
        <v>0</v>
      </c>
    </row>
    <row r="26" spans="1:7" x14ac:dyDescent="0.3">
      <c r="A26" s="156" t="s">
        <v>863</v>
      </c>
      <c r="B26" s="158"/>
      <c r="C26" s="78"/>
      <c r="D26" s="78"/>
      <c r="E26" s="78"/>
      <c r="F26" s="78"/>
      <c r="G26" s="36">
        <f>+G25</f>
        <v>0</v>
      </c>
    </row>
    <row r="27" spans="1:7" x14ac:dyDescent="0.3">
      <c r="A27" s="82"/>
      <c r="B27" s="83"/>
      <c r="C27" s="78"/>
      <c r="D27" s="167" t="s">
        <v>873</v>
      </c>
      <c r="E27" s="168"/>
      <c r="F27" s="169"/>
      <c r="G27" s="36">
        <f>SUM(G11,G16,G21,G26)</f>
        <v>3.9204399999999997</v>
      </c>
    </row>
    <row r="28" spans="1:7" x14ac:dyDescent="0.3">
      <c r="A28" s="82"/>
      <c r="B28" s="83"/>
      <c r="C28" s="78"/>
      <c r="D28" s="167" t="s">
        <v>874</v>
      </c>
      <c r="E28" s="168"/>
      <c r="F28" s="169"/>
      <c r="G28" s="36"/>
    </row>
    <row r="29" spans="1:7" x14ac:dyDescent="0.3">
      <c r="A29" s="149"/>
      <c r="B29" s="151"/>
      <c r="C29" s="38"/>
      <c r="D29" s="183" t="s">
        <v>875</v>
      </c>
      <c r="E29" s="184"/>
      <c r="F29" s="185"/>
      <c r="G29" s="38"/>
    </row>
    <row r="30" spans="1:7" x14ac:dyDescent="0.3">
      <c r="A30" s="62"/>
      <c r="B30" s="63"/>
      <c r="C30" s="38"/>
      <c r="D30" s="180" t="s">
        <v>876</v>
      </c>
      <c r="E30" s="181"/>
      <c r="F30" s="182"/>
      <c r="G30" s="38"/>
    </row>
    <row r="31" spans="1:7" x14ac:dyDescent="0.3">
      <c r="A31" s="149"/>
      <c r="B31" s="151"/>
      <c r="C31" s="38"/>
      <c r="D31" s="180" t="s">
        <v>877</v>
      </c>
      <c r="E31" s="181"/>
      <c r="F31" s="182"/>
      <c r="G31" s="38"/>
    </row>
    <row r="32" spans="1:7" x14ac:dyDescent="0.3">
      <c r="A32" s="45"/>
      <c r="B32" s="23"/>
      <c r="C32" s="46"/>
      <c r="D32" s="25"/>
      <c r="E32" s="25"/>
      <c r="F32" s="46"/>
      <c r="G32" s="46"/>
    </row>
    <row r="33" spans="1:7" x14ac:dyDescent="0.3">
      <c r="A33" s="111" t="s">
        <v>203</v>
      </c>
      <c r="B33" s="172" t="s">
        <v>929</v>
      </c>
      <c r="C33" s="172"/>
      <c r="D33" s="172"/>
      <c r="E33" s="172"/>
      <c r="F33" s="172"/>
      <c r="G33" s="50"/>
    </row>
    <row r="34" spans="1:7" x14ac:dyDescent="0.3">
      <c r="A34" s="111"/>
      <c r="B34" s="172"/>
      <c r="C34" s="172"/>
      <c r="D34" s="172"/>
      <c r="E34" s="172"/>
      <c r="F34" s="172"/>
    </row>
    <row r="35" spans="1:7" x14ac:dyDescent="0.3">
      <c r="A35" s="111"/>
      <c r="B35" s="172"/>
      <c r="C35" s="172"/>
      <c r="D35" s="172"/>
      <c r="E35" s="172"/>
      <c r="F35" s="172"/>
    </row>
  </sheetData>
  <sheetProtection formatCells="0" formatColumns="0" formatRows="0" insertColumns="0" insertRows="0" insertHyperlinks="0" deleteColumns="0" deleteRows="0" sort="0" autoFilter="0" pivotTables="0"/>
  <mergeCells count="31">
    <mergeCell ref="B33:F35"/>
    <mergeCell ref="A1:G1"/>
    <mergeCell ref="B2:C2"/>
    <mergeCell ref="F2:G2"/>
    <mergeCell ref="B3:C3"/>
    <mergeCell ref="B4:G4"/>
    <mergeCell ref="B5:G5"/>
    <mergeCell ref="A7:B8"/>
    <mergeCell ref="A13:B14"/>
    <mergeCell ref="A6:G6"/>
    <mergeCell ref="A10:B10"/>
    <mergeCell ref="A11:B11"/>
    <mergeCell ref="A12:G12"/>
    <mergeCell ref="A9:B9"/>
    <mergeCell ref="A25:B25"/>
    <mergeCell ref="A15:B15"/>
    <mergeCell ref="A16:B16"/>
    <mergeCell ref="A17:G17"/>
    <mergeCell ref="A20:B20"/>
    <mergeCell ref="A18:B19"/>
    <mergeCell ref="A23:B24"/>
    <mergeCell ref="A21:B21"/>
    <mergeCell ref="A22:G22"/>
    <mergeCell ref="A31:B31"/>
    <mergeCell ref="D31:F31"/>
    <mergeCell ref="A26:B26"/>
    <mergeCell ref="D27:F27"/>
    <mergeCell ref="D28:F28"/>
    <mergeCell ref="A29:B29"/>
    <mergeCell ref="D29:F29"/>
    <mergeCell ref="D30:F30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752EC-E1D0-480A-AC5D-D19509B4035C}">
  <dimension ref="A1:IU35"/>
  <sheetViews>
    <sheetView workbookViewId="0">
      <selection activeCell="A17" sqref="A17:G17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884</v>
      </c>
      <c r="C3" s="171"/>
      <c r="E3" s="21"/>
      <c r="F3" s="21" t="s">
        <v>8</v>
      </c>
      <c r="G3" s="73" t="s">
        <v>926</v>
      </c>
    </row>
    <row r="4" spans="1:7" ht="26.4" customHeight="1" x14ac:dyDescent="0.3">
      <c r="A4" s="21" t="s">
        <v>853</v>
      </c>
      <c r="B4" s="193" t="str">
        <f>PMA!C13</f>
        <v>Valla publicitaria</v>
      </c>
      <c r="C4" s="194"/>
      <c r="D4" s="194"/>
      <c r="E4" s="194"/>
      <c r="F4" s="194"/>
      <c r="G4" s="194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x14ac:dyDescent="0.3">
      <c r="A9" s="173" t="s">
        <v>219</v>
      </c>
      <c r="B9" s="174"/>
      <c r="C9" s="36" t="s">
        <v>221</v>
      </c>
      <c r="D9" s="36">
        <v>0.05</v>
      </c>
      <c r="E9" s="36"/>
      <c r="F9" s="36"/>
      <c r="G9" s="36">
        <f>0.05*G14</f>
        <v>8.5000000000000006E-2</v>
      </c>
    </row>
    <row r="10" spans="1:7" x14ac:dyDescent="0.3">
      <c r="A10" s="156" t="s">
        <v>856</v>
      </c>
      <c r="B10" s="158"/>
      <c r="C10" s="68"/>
      <c r="D10" s="68"/>
      <c r="E10" s="68"/>
      <c r="F10" s="68"/>
      <c r="G10" s="36">
        <f>+G9</f>
        <v>8.5000000000000006E-2</v>
      </c>
    </row>
    <row r="11" spans="1:7" x14ac:dyDescent="0.3">
      <c r="A11" s="175" t="s">
        <v>855</v>
      </c>
      <c r="B11" s="176"/>
      <c r="C11" s="176"/>
      <c r="D11" s="176"/>
      <c r="E11" s="176"/>
      <c r="F11" s="176"/>
      <c r="G11" s="176"/>
    </row>
    <row r="12" spans="1:7" ht="13.5" customHeight="1" x14ac:dyDescent="0.3">
      <c r="A12" s="188" t="s">
        <v>7</v>
      </c>
      <c r="B12" s="164"/>
      <c r="C12" s="74" t="s">
        <v>9</v>
      </c>
      <c r="D12" s="74" t="s">
        <v>860</v>
      </c>
      <c r="E12" s="77" t="s">
        <v>864</v>
      </c>
      <c r="F12" s="76" t="s">
        <v>865</v>
      </c>
      <c r="G12" s="77" t="s">
        <v>866</v>
      </c>
    </row>
    <row r="13" spans="1:7" x14ac:dyDescent="0.3">
      <c r="A13" s="189"/>
      <c r="B13" s="166"/>
      <c r="C13" s="76" t="s">
        <v>868</v>
      </c>
      <c r="D13" s="77" t="s">
        <v>869</v>
      </c>
      <c r="E13" s="77" t="s">
        <v>870</v>
      </c>
      <c r="F13" s="76" t="s">
        <v>871</v>
      </c>
      <c r="G13" s="77" t="s">
        <v>872</v>
      </c>
    </row>
    <row r="14" spans="1:7" ht="24" customHeight="1" x14ac:dyDescent="0.3">
      <c r="A14" s="152" t="s">
        <v>287</v>
      </c>
      <c r="B14" s="152"/>
      <c r="C14" s="108">
        <v>1</v>
      </c>
      <c r="D14" s="108">
        <v>4.04</v>
      </c>
      <c r="E14" s="108">
        <f>IF(ISNUMBER(C14),C14*D14,)</f>
        <v>4.04</v>
      </c>
      <c r="F14" s="109">
        <v>0.42</v>
      </c>
      <c r="G14" s="108">
        <v>1.7</v>
      </c>
    </row>
    <row r="15" spans="1:7" x14ac:dyDescent="0.3">
      <c r="A15" s="197" t="s">
        <v>342</v>
      </c>
      <c r="B15" s="198"/>
      <c r="C15" s="108">
        <v>3</v>
      </c>
      <c r="D15" s="108">
        <v>3.6</v>
      </c>
      <c r="E15" s="108">
        <f>IF(ISNUMBER(C15),C15*D15,)</f>
        <v>10.8</v>
      </c>
      <c r="F15" s="109">
        <v>0.42</v>
      </c>
      <c r="G15" s="108">
        <v>4.54</v>
      </c>
    </row>
    <row r="16" spans="1:7" x14ac:dyDescent="0.3">
      <c r="A16" s="156" t="s">
        <v>857</v>
      </c>
      <c r="B16" s="158"/>
      <c r="C16" s="68"/>
      <c r="D16" s="68"/>
      <c r="E16" s="68"/>
      <c r="F16" s="68"/>
      <c r="G16" s="36">
        <f>SUM(G14:G15)</f>
        <v>6.24</v>
      </c>
    </row>
    <row r="17" spans="1:7" x14ac:dyDescent="0.3">
      <c r="A17" s="161" t="s">
        <v>858</v>
      </c>
      <c r="B17" s="162"/>
      <c r="C17" s="162"/>
      <c r="D17" s="162"/>
      <c r="E17" s="162"/>
      <c r="F17" s="162"/>
      <c r="G17" s="162"/>
    </row>
    <row r="18" spans="1:7" s="1" customFormat="1" ht="12" x14ac:dyDescent="0.25">
      <c r="A18" s="163" t="s">
        <v>7</v>
      </c>
      <c r="B18" s="164"/>
      <c r="C18" s="30"/>
      <c r="D18" s="77" t="s">
        <v>8</v>
      </c>
      <c r="E18" s="77" t="s">
        <v>9</v>
      </c>
      <c r="F18" s="79" t="s">
        <v>867</v>
      </c>
      <c r="G18" s="77" t="s">
        <v>866</v>
      </c>
    </row>
    <row r="19" spans="1:7" s="1" customFormat="1" ht="12" x14ac:dyDescent="0.25">
      <c r="A19" s="165"/>
      <c r="B19" s="166"/>
      <c r="C19" s="30"/>
      <c r="D19" s="77"/>
      <c r="E19" s="77" t="s">
        <v>868</v>
      </c>
      <c r="F19" s="76" t="s">
        <v>869</v>
      </c>
      <c r="G19" s="77" t="s">
        <v>870</v>
      </c>
    </row>
    <row r="20" spans="1:7" s="1" customFormat="1" ht="24" customHeight="1" x14ac:dyDescent="0.25">
      <c r="A20" s="195" t="s">
        <v>932</v>
      </c>
      <c r="B20" s="196"/>
      <c r="C20" s="30"/>
      <c r="D20" s="110" t="s">
        <v>84</v>
      </c>
      <c r="E20" s="108">
        <v>1</v>
      </c>
      <c r="F20" s="108">
        <v>650</v>
      </c>
      <c r="G20" s="108">
        <v>650</v>
      </c>
    </row>
    <row r="21" spans="1:7" s="1" customFormat="1" ht="11.4" x14ac:dyDescent="0.2">
      <c r="A21" s="156" t="s">
        <v>861</v>
      </c>
      <c r="B21" s="157"/>
      <c r="C21" s="64"/>
      <c r="D21" s="64"/>
      <c r="E21" s="64"/>
      <c r="F21" s="65"/>
      <c r="G21" s="36">
        <f>SUM(G20)</f>
        <v>650</v>
      </c>
    </row>
    <row r="22" spans="1:7" s="1" customFormat="1" ht="12" x14ac:dyDescent="0.25">
      <c r="A22" s="161" t="s">
        <v>862</v>
      </c>
      <c r="B22" s="162"/>
      <c r="C22" s="162"/>
      <c r="D22" s="162"/>
      <c r="E22" s="162"/>
      <c r="F22" s="162"/>
      <c r="G22" s="162"/>
    </row>
    <row r="23" spans="1:7" s="1" customFormat="1" ht="12" x14ac:dyDescent="0.25">
      <c r="A23" s="163" t="s">
        <v>7</v>
      </c>
      <c r="B23" s="164"/>
      <c r="C23" s="69"/>
      <c r="D23" s="74" t="s">
        <v>8</v>
      </c>
      <c r="E23" s="74" t="s">
        <v>9</v>
      </c>
      <c r="F23" s="74" t="s">
        <v>859</v>
      </c>
      <c r="G23" s="74" t="s">
        <v>866</v>
      </c>
    </row>
    <row r="24" spans="1:7" s="1" customFormat="1" ht="11.4" x14ac:dyDescent="0.2">
      <c r="A24" s="165"/>
      <c r="B24" s="166"/>
      <c r="C24" s="35"/>
      <c r="D24" s="36"/>
      <c r="E24" s="77" t="s">
        <v>868</v>
      </c>
      <c r="F24" s="76" t="s">
        <v>869</v>
      </c>
      <c r="G24" s="77" t="s">
        <v>870</v>
      </c>
    </row>
    <row r="25" spans="1:7" s="1" customFormat="1" ht="11.4" x14ac:dyDescent="0.2">
      <c r="A25" s="159"/>
      <c r="B25" s="160"/>
      <c r="C25" s="35"/>
      <c r="D25" s="36"/>
      <c r="E25" s="36">
        <v>0</v>
      </c>
      <c r="F25" s="59">
        <v>0</v>
      </c>
      <c r="G25" s="36">
        <f>E25*F25</f>
        <v>0</v>
      </c>
    </row>
    <row r="26" spans="1:7" s="1" customFormat="1" ht="12" x14ac:dyDescent="0.25">
      <c r="A26" s="156" t="s">
        <v>863</v>
      </c>
      <c r="B26" s="158"/>
      <c r="C26" s="78"/>
      <c r="D26" s="78"/>
      <c r="E26" s="78"/>
      <c r="F26" s="78"/>
      <c r="G26" s="36">
        <f>+G25</f>
        <v>0</v>
      </c>
    </row>
    <row r="27" spans="1:7" s="1" customFormat="1" ht="12" x14ac:dyDescent="0.25">
      <c r="A27" s="82"/>
      <c r="B27" s="83"/>
      <c r="C27" s="78"/>
      <c r="D27" s="167" t="s">
        <v>873</v>
      </c>
      <c r="E27" s="168"/>
      <c r="F27" s="169"/>
      <c r="G27" s="36">
        <f>SUM(G10,G16,G21,G26)</f>
        <v>656.32500000000005</v>
      </c>
    </row>
    <row r="28" spans="1:7" s="1" customFormat="1" ht="12" x14ac:dyDescent="0.25">
      <c r="A28" s="82"/>
      <c r="B28" s="83"/>
      <c r="C28" s="78"/>
      <c r="D28" s="167" t="s">
        <v>874</v>
      </c>
      <c r="E28" s="168"/>
      <c r="F28" s="169"/>
      <c r="G28" s="36"/>
    </row>
    <row r="29" spans="1:7" s="1" customFormat="1" ht="12" x14ac:dyDescent="0.25">
      <c r="A29" s="149"/>
      <c r="B29" s="151"/>
      <c r="C29" s="38"/>
      <c r="D29" s="183" t="s">
        <v>875</v>
      </c>
      <c r="E29" s="184"/>
      <c r="F29" s="185"/>
      <c r="G29" s="38"/>
    </row>
    <row r="30" spans="1:7" s="1" customFormat="1" ht="12" x14ac:dyDescent="0.25">
      <c r="A30" s="70"/>
      <c r="B30" s="71"/>
      <c r="C30" s="38"/>
      <c r="D30" s="180" t="s">
        <v>876</v>
      </c>
      <c r="E30" s="181"/>
      <c r="F30" s="182"/>
      <c r="G30" s="38"/>
    </row>
    <row r="31" spans="1:7" s="1" customFormat="1" ht="12" x14ac:dyDescent="0.25">
      <c r="A31" s="149"/>
      <c r="B31" s="151"/>
      <c r="C31" s="38"/>
      <c r="D31" s="180" t="s">
        <v>877</v>
      </c>
      <c r="E31" s="181"/>
      <c r="F31" s="182"/>
      <c r="G31" s="38"/>
    </row>
    <row r="32" spans="1:7" s="1" customFormat="1" ht="12" x14ac:dyDescent="0.25">
      <c r="A32" s="45"/>
      <c r="B32" s="23"/>
      <c r="C32" s="46"/>
      <c r="D32" s="25"/>
      <c r="E32" s="25"/>
      <c r="F32" s="46"/>
      <c r="G32" s="46"/>
    </row>
    <row r="33" spans="1:7" s="1" customFormat="1" ht="11.4" x14ac:dyDescent="0.2">
      <c r="A33" s="111" t="s">
        <v>203</v>
      </c>
      <c r="B33" s="172" t="s">
        <v>933</v>
      </c>
      <c r="C33" s="172"/>
      <c r="D33" s="172"/>
      <c r="E33" s="172"/>
      <c r="F33" s="172"/>
      <c r="G33" s="50"/>
    </row>
    <row r="34" spans="1:7" x14ac:dyDescent="0.3">
      <c r="A34" s="111"/>
      <c r="B34" s="172"/>
      <c r="C34" s="172"/>
      <c r="D34" s="172"/>
      <c r="E34" s="172"/>
      <c r="F34" s="172"/>
    </row>
    <row r="35" spans="1:7" x14ac:dyDescent="0.3">
      <c r="A35" s="111"/>
      <c r="B35" s="172"/>
      <c r="C35" s="172"/>
      <c r="D35" s="172"/>
      <c r="E35" s="172"/>
      <c r="F35" s="172"/>
    </row>
  </sheetData>
  <sheetProtection formatCells="0" formatColumns="0" formatRows="0" insertColumns="0" insertRows="0" insertHyperlinks="0" deleteColumns="0" deleteRows="0" sort="0" autoFilter="0" pivotTables="0"/>
  <mergeCells count="31">
    <mergeCell ref="B33:F35"/>
    <mergeCell ref="A31:B31"/>
    <mergeCell ref="D31:F31"/>
    <mergeCell ref="A7:B8"/>
    <mergeCell ref="A12:B13"/>
    <mergeCell ref="A18:B19"/>
    <mergeCell ref="A23:B24"/>
    <mergeCell ref="A26:B26"/>
    <mergeCell ref="D27:F27"/>
    <mergeCell ref="D28:F28"/>
    <mergeCell ref="A29:B29"/>
    <mergeCell ref="D29:F29"/>
    <mergeCell ref="D30:F30"/>
    <mergeCell ref="A21:B21"/>
    <mergeCell ref="A22:G22"/>
    <mergeCell ref="A25:B25"/>
    <mergeCell ref="A14:B14"/>
    <mergeCell ref="A16:B16"/>
    <mergeCell ref="A17:G17"/>
    <mergeCell ref="A20:B20"/>
    <mergeCell ref="A6:G6"/>
    <mergeCell ref="A9:B9"/>
    <mergeCell ref="A10:B10"/>
    <mergeCell ref="A11:G11"/>
    <mergeCell ref="A15:B15"/>
    <mergeCell ref="B5:G5"/>
    <mergeCell ref="A1:G1"/>
    <mergeCell ref="B2:C2"/>
    <mergeCell ref="F2:G2"/>
    <mergeCell ref="B3:C3"/>
    <mergeCell ref="B4:G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F5317-F1DC-4A7A-8601-54E00D37CD3B}">
  <dimension ref="A1:IU32"/>
  <sheetViews>
    <sheetView workbookViewId="0">
      <selection activeCell="K18" sqref="K18"/>
    </sheetView>
  </sheetViews>
  <sheetFormatPr baseColWidth="10" defaultColWidth="11.44140625" defaultRowHeight="14.4" x14ac:dyDescent="0.3"/>
  <cols>
    <col min="1" max="1" width="11.109375" style="1" bestFit="1" customWidth="1"/>
    <col min="2" max="2" width="7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885</v>
      </c>
      <c r="C3" s="171"/>
      <c r="E3" s="21"/>
      <c r="F3" s="21" t="s">
        <v>8</v>
      </c>
      <c r="G3" s="73" t="s">
        <v>84</v>
      </c>
    </row>
    <row r="4" spans="1:7" ht="26.4" customHeight="1" x14ac:dyDescent="0.3">
      <c r="A4" s="67" t="s">
        <v>853</v>
      </c>
      <c r="B4" s="199" t="str">
        <f>PMA!C14</f>
        <v>Cobertura con plástico</v>
      </c>
      <c r="C4" s="200"/>
      <c r="D4" s="200"/>
      <c r="E4" s="200"/>
      <c r="F4" s="200"/>
      <c r="G4" s="200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x14ac:dyDescent="0.3">
      <c r="A9" s="201" t="s">
        <v>219</v>
      </c>
      <c r="B9" s="174"/>
      <c r="C9" s="108" t="s">
        <v>221</v>
      </c>
      <c r="D9" s="108" t="s">
        <v>1</v>
      </c>
      <c r="E9" s="108">
        <f>IF(ISNUMBER(C9),C9*D9,)</f>
        <v>0</v>
      </c>
      <c r="F9" s="109" t="s">
        <v>1</v>
      </c>
      <c r="G9" s="108">
        <v>0.03</v>
      </c>
    </row>
    <row r="10" spans="1:7" x14ac:dyDescent="0.3">
      <c r="A10" s="156" t="s">
        <v>856</v>
      </c>
      <c r="B10" s="158"/>
      <c r="C10" s="75"/>
      <c r="D10" s="75"/>
      <c r="E10" s="75"/>
      <c r="F10" s="75"/>
      <c r="G10" s="81">
        <v>0.03</v>
      </c>
    </row>
    <row r="11" spans="1:7" x14ac:dyDescent="0.3">
      <c r="A11" s="175" t="s">
        <v>855</v>
      </c>
      <c r="B11" s="176"/>
      <c r="C11" s="176"/>
      <c r="D11" s="176"/>
      <c r="E11" s="176"/>
      <c r="F11" s="176"/>
      <c r="G11" s="176"/>
    </row>
    <row r="12" spans="1:7" ht="13.5" customHeight="1" x14ac:dyDescent="0.3">
      <c r="A12" s="163" t="s">
        <v>7</v>
      </c>
      <c r="B12" s="164"/>
      <c r="C12" s="74" t="s">
        <v>9</v>
      </c>
      <c r="D12" s="74" t="s">
        <v>860</v>
      </c>
      <c r="E12" s="77" t="s">
        <v>864</v>
      </c>
      <c r="F12" s="76" t="s">
        <v>865</v>
      </c>
      <c r="G12" s="77" t="s">
        <v>866</v>
      </c>
    </row>
    <row r="13" spans="1:7" x14ac:dyDescent="0.3">
      <c r="A13" s="165"/>
      <c r="B13" s="166"/>
      <c r="C13" s="76" t="s">
        <v>868</v>
      </c>
      <c r="D13" s="77" t="s">
        <v>869</v>
      </c>
      <c r="E13" s="77" t="s">
        <v>870</v>
      </c>
      <c r="F13" s="76" t="s">
        <v>871</v>
      </c>
      <c r="G13" s="77" t="s">
        <v>872</v>
      </c>
    </row>
    <row r="14" spans="1:7" x14ac:dyDescent="0.3">
      <c r="A14" s="159" t="s">
        <v>544</v>
      </c>
      <c r="B14" s="160"/>
      <c r="C14" s="108">
        <v>1</v>
      </c>
      <c r="D14" s="108">
        <v>3.6</v>
      </c>
      <c r="E14" s="108">
        <f>IF(ISNUMBER(C14),C14*D14,)</f>
        <v>3.6</v>
      </c>
      <c r="F14" s="109">
        <v>0.19</v>
      </c>
      <c r="G14" s="108">
        <f>E14*F14</f>
        <v>0.68400000000000005</v>
      </c>
    </row>
    <row r="15" spans="1:7" x14ac:dyDescent="0.3">
      <c r="A15" s="156" t="s">
        <v>857</v>
      </c>
      <c r="B15" s="158"/>
      <c r="C15" s="68"/>
      <c r="D15" s="68"/>
      <c r="E15" s="68"/>
      <c r="F15" s="68"/>
      <c r="G15" s="36">
        <f>+G14</f>
        <v>0.68400000000000005</v>
      </c>
    </row>
    <row r="16" spans="1:7" x14ac:dyDescent="0.3">
      <c r="A16" s="161" t="s">
        <v>858</v>
      </c>
      <c r="B16" s="162"/>
      <c r="C16" s="162"/>
      <c r="D16" s="162"/>
      <c r="E16" s="162"/>
      <c r="F16" s="162"/>
      <c r="G16" s="162"/>
    </row>
    <row r="17" spans="1:7" x14ac:dyDescent="0.3">
      <c r="A17" s="163" t="s">
        <v>7</v>
      </c>
      <c r="B17" s="164"/>
      <c r="C17" s="30"/>
      <c r="D17" s="77" t="s">
        <v>8</v>
      </c>
      <c r="E17" s="77" t="s">
        <v>9</v>
      </c>
      <c r="F17" s="79" t="s">
        <v>867</v>
      </c>
      <c r="G17" s="77" t="s">
        <v>866</v>
      </c>
    </row>
    <row r="18" spans="1:7" x14ac:dyDescent="0.3">
      <c r="A18" s="165"/>
      <c r="B18" s="166"/>
      <c r="C18" s="30"/>
      <c r="D18" s="77"/>
      <c r="E18" s="77" t="s">
        <v>868</v>
      </c>
      <c r="F18" s="76" t="s">
        <v>869</v>
      </c>
      <c r="G18" s="77" t="s">
        <v>870</v>
      </c>
    </row>
    <row r="19" spans="1:7" x14ac:dyDescent="0.3">
      <c r="A19" s="202" t="s">
        <v>935</v>
      </c>
      <c r="B19" s="203"/>
      <c r="C19" s="35"/>
      <c r="D19" s="110" t="s">
        <v>34</v>
      </c>
      <c r="E19" s="108">
        <v>1</v>
      </c>
      <c r="F19" s="108">
        <v>0.55000000000000004</v>
      </c>
      <c r="G19" s="108">
        <f>E19*F19</f>
        <v>0.55000000000000004</v>
      </c>
    </row>
    <row r="20" spans="1:7" x14ac:dyDescent="0.3">
      <c r="A20" s="156" t="s">
        <v>861</v>
      </c>
      <c r="B20" s="157"/>
      <c r="C20" s="64"/>
      <c r="D20" s="64"/>
      <c r="E20" s="64"/>
      <c r="F20" s="65"/>
      <c r="G20" s="36">
        <f>+G19</f>
        <v>0.55000000000000004</v>
      </c>
    </row>
    <row r="21" spans="1:7" x14ac:dyDescent="0.3">
      <c r="A21" s="161" t="s">
        <v>862</v>
      </c>
      <c r="B21" s="162"/>
      <c r="C21" s="162"/>
      <c r="D21" s="162"/>
      <c r="E21" s="162"/>
      <c r="F21" s="162"/>
      <c r="G21" s="162"/>
    </row>
    <row r="22" spans="1:7" x14ac:dyDescent="0.3">
      <c r="A22" s="163" t="s">
        <v>7</v>
      </c>
      <c r="B22" s="164"/>
      <c r="C22" s="69"/>
      <c r="D22" s="74" t="s">
        <v>8</v>
      </c>
      <c r="E22" s="74" t="s">
        <v>9</v>
      </c>
      <c r="F22" s="74" t="s">
        <v>859</v>
      </c>
      <c r="G22" s="74" t="s">
        <v>866</v>
      </c>
    </row>
    <row r="23" spans="1:7" x14ac:dyDescent="0.3">
      <c r="A23" s="165"/>
      <c r="B23" s="166"/>
      <c r="C23" s="35"/>
      <c r="D23" s="36"/>
      <c r="E23" s="77" t="s">
        <v>868</v>
      </c>
      <c r="F23" s="76" t="s">
        <v>869</v>
      </c>
      <c r="G23" s="77" t="s">
        <v>870</v>
      </c>
    </row>
    <row r="24" spans="1:7" x14ac:dyDescent="0.3">
      <c r="A24" s="159"/>
      <c r="B24" s="160"/>
      <c r="C24" s="35"/>
      <c r="D24" s="36"/>
      <c r="E24" s="36">
        <v>0</v>
      </c>
      <c r="F24" s="59">
        <v>0</v>
      </c>
      <c r="G24" s="36">
        <f>E24*F24</f>
        <v>0</v>
      </c>
    </row>
    <row r="25" spans="1:7" x14ac:dyDescent="0.3">
      <c r="A25" s="156" t="s">
        <v>863</v>
      </c>
      <c r="B25" s="158"/>
      <c r="C25" s="78"/>
      <c r="D25" s="78"/>
      <c r="E25" s="78"/>
      <c r="F25" s="78"/>
      <c r="G25" s="36">
        <f>+G24</f>
        <v>0</v>
      </c>
    </row>
    <row r="26" spans="1:7" x14ac:dyDescent="0.3">
      <c r="A26" s="82"/>
      <c r="B26" s="83"/>
      <c r="C26" s="78"/>
      <c r="D26" s="167" t="s">
        <v>873</v>
      </c>
      <c r="E26" s="168"/>
      <c r="F26" s="169"/>
      <c r="G26" s="36">
        <f>SUM(G10,G15,G20,G25)</f>
        <v>1.2640000000000002</v>
      </c>
    </row>
    <row r="27" spans="1:7" x14ac:dyDescent="0.3">
      <c r="A27" s="82"/>
      <c r="B27" s="83"/>
      <c r="C27" s="78"/>
      <c r="D27" s="167" t="s">
        <v>874</v>
      </c>
      <c r="E27" s="168"/>
      <c r="F27" s="169"/>
      <c r="G27" s="36"/>
    </row>
    <row r="28" spans="1:7" x14ac:dyDescent="0.3">
      <c r="A28" s="149"/>
      <c r="B28" s="151"/>
      <c r="C28" s="38"/>
      <c r="D28" s="183" t="s">
        <v>875</v>
      </c>
      <c r="E28" s="184"/>
      <c r="F28" s="185"/>
      <c r="G28" s="38"/>
    </row>
    <row r="29" spans="1:7" x14ac:dyDescent="0.3">
      <c r="A29" s="70"/>
      <c r="B29" s="71"/>
      <c r="C29" s="38"/>
      <c r="D29" s="180" t="s">
        <v>876</v>
      </c>
      <c r="E29" s="181"/>
      <c r="F29" s="182"/>
      <c r="G29" s="38"/>
    </row>
    <row r="30" spans="1:7" x14ac:dyDescent="0.3">
      <c r="A30" s="149"/>
      <c r="B30" s="151"/>
      <c r="C30" s="38"/>
      <c r="D30" s="180" t="s">
        <v>877</v>
      </c>
      <c r="E30" s="181"/>
      <c r="F30" s="182"/>
      <c r="G30" s="38"/>
    </row>
    <row r="31" spans="1:7" x14ac:dyDescent="0.3">
      <c r="A31" s="45"/>
      <c r="B31" s="23"/>
      <c r="C31" s="46"/>
      <c r="D31" s="25"/>
      <c r="E31" s="25"/>
      <c r="F31" s="46"/>
      <c r="G31" s="46"/>
    </row>
    <row r="32" spans="1:7" x14ac:dyDescent="0.3">
      <c r="A32" s="84" t="s">
        <v>878</v>
      </c>
      <c r="B32" s="48"/>
      <c r="C32" s="50"/>
      <c r="D32" s="50"/>
      <c r="E32" s="50"/>
      <c r="F32" s="50"/>
      <c r="G32" s="50"/>
    </row>
  </sheetData>
  <sheetProtection formatCells="0" formatColumns="0" formatRows="0" insertColumns="0" insertRows="0" insertHyperlinks="0" deleteColumns="0" deleteRows="0" sort="0" autoFilter="0" pivotTables="0"/>
  <mergeCells count="29">
    <mergeCell ref="A30:B30"/>
    <mergeCell ref="D30:F30"/>
    <mergeCell ref="A7:B8"/>
    <mergeCell ref="A12:B13"/>
    <mergeCell ref="A17:B18"/>
    <mergeCell ref="A22:B23"/>
    <mergeCell ref="A25:B25"/>
    <mergeCell ref="D26:F26"/>
    <mergeCell ref="D27:F27"/>
    <mergeCell ref="A28:B28"/>
    <mergeCell ref="D28:F28"/>
    <mergeCell ref="D29:F29"/>
    <mergeCell ref="A19:B19"/>
    <mergeCell ref="A20:B20"/>
    <mergeCell ref="A21:G21"/>
    <mergeCell ref="A24:B24"/>
    <mergeCell ref="A14:B14"/>
    <mergeCell ref="A15:B15"/>
    <mergeCell ref="A16:G16"/>
    <mergeCell ref="A6:G6"/>
    <mergeCell ref="A9:B9"/>
    <mergeCell ref="A10:B10"/>
    <mergeCell ref="A11:G11"/>
    <mergeCell ref="B5:G5"/>
    <mergeCell ref="A1:G1"/>
    <mergeCell ref="B2:C2"/>
    <mergeCell ref="F2:G2"/>
    <mergeCell ref="B3:C3"/>
    <mergeCell ref="B4:G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AE72F-5ABC-41EE-8943-E407EAEC00EB}">
  <dimension ref="A1:IU35"/>
  <sheetViews>
    <sheetView topLeftCell="A7" workbookViewId="0">
      <selection activeCell="K21" sqref="K21"/>
    </sheetView>
  </sheetViews>
  <sheetFormatPr baseColWidth="10" defaultColWidth="11.44140625" defaultRowHeight="14.4" x14ac:dyDescent="0.3"/>
  <cols>
    <col min="1" max="1" width="11.109375" style="1" bestFit="1" customWidth="1"/>
    <col min="2" max="2" width="22.10937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886</v>
      </c>
      <c r="C3" s="171"/>
      <c r="E3" s="21"/>
      <c r="F3" s="21" t="s">
        <v>8</v>
      </c>
      <c r="G3" s="73" t="s">
        <v>34</v>
      </c>
    </row>
    <row r="4" spans="1:7" ht="58.8" customHeight="1" x14ac:dyDescent="0.3">
      <c r="A4" s="21" t="s">
        <v>853</v>
      </c>
      <c r="B4" s="204" t="str">
        <f>PMA!C15</f>
        <v>Letreros preventivos ambientales temporales 750x750 mm leyenda: No prender fuego, No arrojar basura, Fuente de agua, zona de almacenamiento de desechos especiales y peligrosos, área de almacenamiento de desechos, use los basureros, no desechos y escombros al agua, etc.</v>
      </c>
      <c r="C4" s="205"/>
      <c r="D4" s="205"/>
      <c r="E4" s="205"/>
      <c r="F4" s="205"/>
      <c r="G4" s="205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x14ac:dyDescent="0.3">
      <c r="A9" s="201" t="s">
        <v>799</v>
      </c>
      <c r="B9" s="174"/>
      <c r="C9" s="112">
        <v>1</v>
      </c>
      <c r="D9" s="112">
        <v>8</v>
      </c>
      <c r="E9" s="112">
        <f>IF(ISNUMBER(C9),C9*D9,)</f>
        <v>8</v>
      </c>
      <c r="F9" s="113">
        <v>0.2</v>
      </c>
      <c r="G9" s="112">
        <v>1.6</v>
      </c>
    </row>
    <row r="10" spans="1:7" x14ac:dyDescent="0.3">
      <c r="A10" s="206" t="s">
        <v>219</v>
      </c>
      <c r="B10" s="198"/>
      <c r="C10" s="112" t="s">
        <v>221</v>
      </c>
      <c r="D10" s="112" t="s">
        <v>1</v>
      </c>
      <c r="E10" s="112">
        <f>IF(ISNUMBER(C10),C10*D10,)</f>
        <v>0</v>
      </c>
      <c r="F10" s="113" t="s">
        <v>1</v>
      </c>
      <c r="G10" s="112">
        <v>0.04</v>
      </c>
    </row>
    <row r="11" spans="1:7" x14ac:dyDescent="0.3">
      <c r="A11" s="156" t="s">
        <v>856</v>
      </c>
      <c r="B11" s="158"/>
      <c r="C11" s="75"/>
      <c r="D11" s="75"/>
      <c r="E11" s="75"/>
      <c r="F11" s="75"/>
      <c r="G11" s="81">
        <f>G9+G10</f>
        <v>1.6400000000000001</v>
      </c>
    </row>
    <row r="12" spans="1:7" x14ac:dyDescent="0.3">
      <c r="A12" s="175" t="s">
        <v>855</v>
      </c>
      <c r="B12" s="176"/>
      <c r="C12" s="176"/>
      <c r="D12" s="176"/>
      <c r="E12" s="176"/>
      <c r="F12" s="176"/>
      <c r="G12" s="176"/>
    </row>
    <row r="13" spans="1:7" ht="13.5" customHeight="1" x14ac:dyDescent="0.3">
      <c r="A13" s="188" t="s">
        <v>7</v>
      </c>
      <c r="B13" s="164"/>
      <c r="C13" s="74" t="s">
        <v>9</v>
      </c>
      <c r="D13" s="74" t="s">
        <v>860</v>
      </c>
      <c r="E13" s="77" t="s">
        <v>864</v>
      </c>
      <c r="F13" s="76" t="s">
        <v>865</v>
      </c>
      <c r="G13" s="77" t="s">
        <v>866</v>
      </c>
    </row>
    <row r="14" spans="1:7" x14ac:dyDescent="0.3">
      <c r="A14" s="189"/>
      <c r="B14" s="166"/>
      <c r="C14" s="76" t="s">
        <v>868</v>
      </c>
      <c r="D14" s="77" t="s">
        <v>869</v>
      </c>
      <c r="E14" s="77" t="s">
        <v>870</v>
      </c>
      <c r="F14" s="76" t="s">
        <v>871</v>
      </c>
      <c r="G14" s="77" t="s">
        <v>872</v>
      </c>
    </row>
    <row r="15" spans="1:7" x14ac:dyDescent="0.3">
      <c r="A15" s="152" t="s">
        <v>239</v>
      </c>
      <c r="B15" s="152"/>
      <c r="C15" s="112">
        <v>1</v>
      </c>
      <c r="D15" s="112">
        <v>3.6</v>
      </c>
      <c r="E15" s="112">
        <f>IF(ISNUMBER(C15),C15*D15,)</f>
        <v>3.6</v>
      </c>
      <c r="F15" s="113">
        <v>0.2</v>
      </c>
      <c r="G15" s="112">
        <v>0.72</v>
      </c>
    </row>
    <row r="16" spans="1:7" x14ac:dyDescent="0.3">
      <c r="A16" s="156" t="s">
        <v>857</v>
      </c>
      <c r="B16" s="158"/>
      <c r="C16" s="68"/>
      <c r="D16" s="68"/>
      <c r="E16" s="68"/>
      <c r="F16" s="68"/>
      <c r="G16" s="36">
        <f>+G15</f>
        <v>0.72</v>
      </c>
    </row>
    <row r="17" spans="1:7" x14ac:dyDescent="0.3">
      <c r="A17" s="161" t="s">
        <v>858</v>
      </c>
      <c r="B17" s="162"/>
      <c r="C17" s="162"/>
      <c r="D17" s="162"/>
      <c r="E17" s="162"/>
      <c r="F17" s="162"/>
      <c r="G17" s="162"/>
    </row>
    <row r="18" spans="1:7" x14ac:dyDescent="0.3">
      <c r="A18" s="188" t="s">
        <v>7</v>
      </c>
      <c r="B18" s="164"/>
      <c r="C18" s="30"/>
      <c r="D18" s="77" t="s">
        <v>8</v>
      </c>
      <c r="E18" s="77" t="s">
        <v>9</v>
      </c>
      <c r="F18" s="79" t="s">
        <v>867</v>
      </c>
      <c r="G18" s="77" t="s">
        <v>866</v>
      </c>
    </row>
    <row r="19" spans="1:7" x14ac:dyDescent="0.3">
      <c r="A19" s="189"/>
      <c r="B19" s="166"/>
      <c r="C19" s="30"/>
      <c r="D19" s="77"/>
      <c r="E19" s="77" t="s">
        <v>868</v>
      </c>
      <c r="F19" s="76" t="s">
        <v>869</v>
      </c>
      <c r="G19" s="77" t="s">
        <v>870</v>
      </c>
    </row>
    <row r="20" spans="1:7" x14ac:dyDescent="0.3">
      <c r="A20" s="207" t="s">
        <v>807</v>
      </c>
      <c r="B20" s="192"/>
      <c r="D20" s="114" t="s">
        <v>31</v>
      </c>
      <c r="E20" s="112">
        <v>0.22</v>
      </c>
      <c r="F20" s="112">
        <v>100</v>
      </c>
      <c r="G20" s="112">
        <f>E20*F20</f>
        <v>22</v>
      </c>
    </row>
    <row r="21" spans="1:7" x14ac:dyDescent="0.3">
      <c r="A21" s="207" t="s">
        <v>542</v>
      </c>
      <c r="B21" s="192"/>
      <c r="D21" s="114" t="s">
        <v>489</v>
      </c>
      <c r="E21" s="112">
        <v>0.5</v>
      </c>
      <c r="F21" s="115">
        <v>15</v>
      </c>
      <c r="G21" s="112">
        <f t="shared" ref="G21:G22" si="0">E21*F21</f>
        <v>7.5</v>
      </c>
    </row>
    <row r="22" spans="1:7" x14ac:dyDescent="0.3">
      <c r="A22" s="156" t="s">
        <v>792</v>
      </c>
      <c r="B22" s="158"/>
      <c r="D22" s="114" t="s">
        <v>84</v>
      </c>
      <c r="E22" s="112">
        <v>1</v>
      </c>
      <c r="F22" s="115">
        <v>1</v>
      </c>
      <c r="G22" s="112">
        <f t="shared" si="0"/>
        <v>1</v>
      </c>
    </row>
    <row r="23" spans="1:7" x14ac:dyDescent="0.3">
      <c r="A23" s="156" t="s">
        <v>861</v>
      </c>
      <c r="B23" s="157"/>
      <c r="C23" s="64"/>
      <c r="D23" s="64"/>
      <c r="E23" s="64"/>
      <c r="F23" s="65"/>
      <c r="G23" s="36">
        <f>G20+G21+G22</f>
        <v>30.5</v>
      </c>
    </row>
    <row r="24" spans="1:7" x14ac:dyDescent="0.3">
      <c r="A24" s="161" t="s">
        <v>862</v>
      </c>
      <c r="B24" s="162"/>
      <c r="C24" s="162"/>
      <c r="D24" s="162"/>
      <c r="E24" s="162"/>
      <c r="F24" s="162"/>
      <c r="G24" s="162"/>
    </row>
    <row r="25" spans="1:7" x14ac:dyDescent="0.3">
      <c r="A25" s="186" t="s">
        <v>7</v>
      </c>
      <c r="B25" s="187"/>
      <c r="C25" s="69"/>
      <c r="D25" s="74" t="s">
        <v>8</v>
      </c>
      <c r="E25" s="74" t="s">
        <v>9</v>
      </c>
      <c r="F25" s="74" t="s">
        <v>859</v>
      </c>
      <c r="G25" s="74" t="s">
        <v>866</v>
      </c>
    </row>
    <row r="26" spans="1:7" x14ac:dyDescent="0.3">
      <c r="A26" s="159"/>
      <c r="B26" s="160"/>
      <c r="C26" s="35"/>
      <c r="D26" s="36"/>
      <c r="E26" s="77" t="s">
        <v>868</v>
      </c>
      <c r="F26" s="76" t="s">
        <v>869</v>
      </c>
      <c r="G26" s="77" t="s">
        <v>870</v>
      </c>
    </row>
    <row r="27" spans="1:7" x14ac:dyDescent="0.3">
      <c r="A27" s="159"/>
      <c r="B27" s="160"/>
      <c r="C27" s="35"/>
      <c r="D27" s="36"/>
      <c r="E27" s="36">
        <v>0</v>
      </c>
      <c r="F27" s="59">
        <v>0</v>
      </c>
      <c r="G27" s="36">
        <f>E27*F27</f>
        <v>0</v>
      </c>
    </row>
    <row r="28" spans="1:7" x14ac:dyDescent="0.3">
      <c r="A28" s="156" t="s">
        <v>863</v>
      </c>
      <c r="B28" s="158"/>
      <c r="C28" s="78"/>
      <c r="D28" s="78"/>
      <c r="E28" s="78"/>
      <c r="F28" s="78"/>
      <c r="G28" s="36">
        <f>+G27</f>
        <v>0</v>
      </c>
    </row>
    <row r="29" spans="1:7" x14ac:dyDescent="0.3">
      <c r="A29" s="82"/>
      <c r="B29" s="83"/>
      <c r="C29" s="78"/>
      <c r="D29" s="167" t="s">
        <v>873</v>
      </c>
      <c r="E29" s="168"/>
      <c r="F29" s="169"/>
      <c r="G29" s="36">
        <f>SUM(G11,G16,G23,G28)</f>
        <v>32.86</v>
      </c>
    </row>
    <row r="30" spans="1:7" x14ac:dyDescent="0.3">
      <c r="A30" s="82"/>
      <c r="B30" s="83"/>
      <c r="C30" s="78"/>
      <c r="D30" s="167" t="s">
        <v>874</v>
      </c>
      <c r="E30" s="168"/>
      <c r="F30" s="169"/>
      <c r="G30" s="36"/>
    </row>
    <row r="31" spans="1:7" x14ac:dyDescent="0.3">
      <c r="A31" s="149"/>
      <c r="B31" s="151"/>
      <c r="C31" s="38"/>
      <c r="D31" s="183" t="s">
        <v>875</v>
      </c>
      <c r="E31" s="184"/>
      <c r="F31" s="185"/>
      <c r="G31" s="38"/>
    </row>
    <row r="32" spans="1:7" x14ac:dyDescent="0.3">
      <c r="A32" s="70"/>
      <c r="B32" s="71"/>
      <c r="C32" s="38"/>
      <c r="D32" s="180" t="s">
        <v>876</v>
      </c>
      <c r="E32" s="181"/>
      <c r="F32" s="182"/>
      <c r="G32" s="38"/>
    </row>
    <row r="33" spans="1:7" x14ac:dyDescent="0.3">
      <c r="A33" s="149"/>
      <c r="B33" s="151"/>
      <c r="C33" s="38"/>
      <c r="D33" s="180" t="s">
        <v>877</v>
      </c>
      <c r="E33" s="181"/>
      <c r="F33" s="182"/>
      <c r="G33" s="38"/>
    </row>
    <row r="34" spans="1:7" x14ac:dyDescent="0.3">
      <c r="A34" s="45"/>
      <c r="B34" s="23"/>
      <c r="C34" s="46"/>
      <c r="D34" s="25"/>
      <c r="E34" s="25"/>
      <c r="F34" s="46"/>
      <c r="G34" s="46"/>
    </row>
    <row r="35" spans="1:7" x14ac:dyDescent="0.3">
      <c r="A35" s="84" t="s">
        <v>878</v>
      </c>
      <c r="B35" s="48"/>
      <c r="C35" s="50"/>
      <c r="D35" s="50"/>
      <c r="E35" s="50"/>
      <c r="F35" s="50"/>
      <c r="G35" s="50"/>
    </row>
  </sheetData>
  <sheetProtection formatCells="0" formatColumns="0" formatRows="0" insertColumns="0" insertRows="0" insertHyperlinks="0" deleteColumns="0" deleteRows="0" sort="0" autoFilter="0" pivotTables="0"/>
  <mergeCells count="33">
    <mergeCell ref="A33:B33"/>
    <mergeCell ref="D33:F33"/>
    <mergeCell ref="A23:B23"/>
    <mergeCell ref="A24:G24"/>
    <mergeCell ref="A25:B25"/>
    <mergeCell ref="A26:B26"/>
    <mergeCell ref="A27:B27"/>
    <mergeCell ref="A28:B28"/>
    <mergeCell ref="D29:F29"/>
    <mergeCell ref="D30:F30"/>
    <mergeCell ref="A31:B31"/>
    <mergeCell ref="D31:F31"/>
    <mergeCell ref="D32:F32"/>
    <mergeCell ref="A15:B15"/>
    <mergeCell ref="A16:B16"/>
    <mergeCell ref="A17:G17"/>
    <mergeCell ref="A22:B22"/>
    <mergeCell ref="A18:B19"/>
    <mergeCell ref="A20:B20"/>
    <mergeCell ref="A21:B21"/>
    <mergeCell ref="A6:G6"/>
    <mergeCell ref="A9:B9"/>
    <mergeCell ref="A11:B11"/>
    <mergeCell ref="A12:G12"/>
    <mergeCell ref="A13:B14"/>
    <mergeCell ref="A7:B8"/>
    <mergeCell ref="A10:B10"/>
    <mergeCell ref="B5:G5"/>
    <mergeCell ref="A1:G1"/>
    <mergeCell ref="B2:C2"/>
    <mergeCell ref="F2:G2"/>
    <mergeCell ref="B3:C3"/>
    <mergeCell ref="B4:G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42D7E-5D85-4A12-90C8-F9FF394BAA0F}">
  <dimension ref="A1:IU38"/>
  <sheetViews>
    <sheetView topLeftCell="A7" workbookViewId="0">
      <selection activeCell="A27" sqref="A27:G27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887</v>
      </c>
      <c r="C3" s="171"/>
      <c r="E3" s="21"/>
      <c r="F3" s="21" t="s">
        <v>8</v>
      </c>
      <c r="G3" s="73" t="s">
        <v>84</v>
      </c>
    </row>
    <row r="4" spans="1:7" ht="34.200000000000003" customHeight="1" x14ac:dyDescent="0.3">
      <c r="A4" s="21" t="s">
        <v>853</v>
      </c>
      <c r="B4" s="193" t="str">
        <f>PMA!C17</f>
        <v>Sitio de acopio temporal de desechos (Área techada y con pisos de hormigón y cerramientos laterales) 3x3 m.</v>
      </c>
      <c r="C4" s="194"/>
      <c r="D4" s="194"/>
      <c r="E4" s="194"/>
      <c r="F4" s="194"/>
      <c r="G4" s="194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s="1" customFormat="1" ht="11.4" x14ac:dyDescent="0.2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s="1" customFormat="1" ht="11.4" x14ac:dyDescent="0.2">
      <c r="A9" s="191" t="s">
        <v>799</v>
      </c>
      <c r="B9" s="192"/>
      <c r="C9" s="112">
        <v>1</v>
      </c>
      <c r="D9" s="112">
        <v>8</v>
      </c>
      <c r="E9" s="112">
        <f>IF(ISNUMBER(C9),C9*D9,)</f>
        <v>8</v>
      </c>
      <c r="F9" s="113">
        <v>0.1</v>
      </c>
      <c r="G9" s="112">
        <v>0.8</v>
      </c>
    </row>
    <row r="10" spans="1:7" s="1" customFormat="1" ht="11.4" x14ac:dyDescent="0.2">
      <c r="A10" s="191" t="s">
        <v>219</v>
      </c>
      <c r="B10" s="192"/>
      <c r="C10" s="112" t="s">
        <v>221</v>
      </c>
      <c r="D10" s="112" t="s">
        <v>1</v>
      </c>
      <c r="E10" s="112">
        <f>IF(ISNUMBER(C10),C10*D10,)</f>
        <v>0</v>
      </c>
      <c r="F10" s="113" t="s">
        <v>1</v>
      </c>
      <c r="G10" s="112">
        <v>0.06</v>
      </c>
    </row>
    <row r="11" spans="1:7" s="1" customFormat="1" ht="11.4" x14ac:dyDescent="0.2">
      <c r="A11" s="201" t="s">
        <v>444</v>
      </c>
      <c r="B11" s="174"/>
      <c r="C11" s="112">
        <v>1</v>
      </c>
      <c r="D11" s="112">
        <v>3.36</v>
      </c>
      <c r="E11" s="112">
        <f>IF(ISNUMBER(C11),C11*D11,)</f>
        <v>3.36</v>
      </c>
      <c r="F11" s="113">
        <v>0.1</v>
      </c>
      <c r="G11" s="112">
        <v>0.34</v>
      </c>
    </row>
    <row r="12" spans="1:7" s="1" customFormat="1" ht="11.4" x14ac:dyDescent="0.2">
      <c r="A12" s="156" t="s">
        <v>856</v>
      </c>
      <c r="B12" s="158"/>
      <c r="C12" s="68"/>
      <c r="D12" s="68"/>
      <c r="E12" s="68"/>
      <c r="F12" s="68"/>
      <c r="G12" s="36">
        <f>+G11+G10+G9</f>
        <v>1.2000000000000002</v>
      </c>
    </row>
    <row r="13" spans="1:7" s="1" customFormat="1" ht="12" x14ac:dyDescent="0.25">
      <c r="A13" s="175" t="s">
        <v>855</v>
      </c>
      <c r="B13" s="176"/>
      <c r="C13" s="176"/>
      <c r="D13" s="176"/>
      <c r="E13" s="176"/>
      <c r="F13" s="176"/>
      <c r="G13" s="176"/>
    </row>
    <row r="14" spans="1:7" s="1" customFormat="1" ht="13.5" customHeight="1" x14ac:dyDescent="0.2">
      <c r="A14" s="188" t="s">
        <v>7</v>
      </c>
      <c r="B14" s="164"/>
      <c r="C14" s="74" t="s">
        <v>9</v>
      </c>
      <c r="D14" s="74" t="s">
        <v>860</v>
      </c>
      <c r="E14" s="77" t="s">
        <v>864</v>
      </c>
      <c r="F14" s="76" t="s">
        <v>865</v>
      </c>
      <c r="G14" s="77" t="s">
        <v>866</v>
      </c>
    </row>
    <row r="15" spans="1:7" s="1" customFormat="1" ht="11.4" x14ac:dyDescent="0.2">
      <c r="A15" s="189"/>
      <c r="B15" s="166"/>
      <c r="C15" s="76" t="s">
        <v>868</v>
      </c>
      <c r="D15" s="77" t="s">
        <v>869</v>
      </c>
      <c r="E15" s="77" t="s">
        <v>870</v>
      </c>
      <c r="F15" s="76" t="s">
        <v>871</v>
      </c>
      <c r="G15" s="77" t="s">
        <v>872</v>
      </c>
    </row>
    <row r="16" spans="1:7" s="1" customFormat="1" ht="11.4" x14ac:dyDescent="0.2">
      <c r="A16" s="152" t="s">
        <v>239</v>
      </c>
      <c r="B16" s="152"/>
      <c r="C16" s="112">
        <v>2</v>
      </c>
      <c r="D16" s="112">
        <v>3.6</v>
      </c>
      <c r="E16" s="112">
        <f>IF(ISNUMBER(C16),C16*D16,)</f>
        <v>7.2</v>
      </c>
      <c r="F16" s="113">
        <v>0.1</v>
      </c>
      <c r="G16" s="112">
        <f>E16*F16</f>
        <v>0.72000000000000008</v>
      </c>
    </row>
    <row r="17" spans="1:7" s="1" customFormat="1" ht="11.4" x14ac:dyDescent="0.2">
      <c r="A17" s="206" t="s">
        <v>936</v>
      </c>
      <c r="B17" s="198"/>
      <c r="C17" s="112">
        <v>1</v>
      </c>
      <c r="D17" s="112">
        <v>3.95</v>
      </c>
      <c r="E17" s="112">
        <f>IF(ISNUMBER(C17),C17*D17,)</f>
        <v>3.95</v>
      </c>
      <c r="F17" s="113">
        <v>0.1</v>
      </c>
      <c r="G17" s="112">
        <f>E17*F17</f>
        <v>0.39500000000000002</v>
      </c>
    </row>
    <row r="18" spans="1:7" s="1" customFormat="1" ht="11.4" x14ac:dyDescent="0.2">
      <c r="A18" s="156" t="s">
        <v>857</v>
      </c>
      <c r="B18" s="158"/>
      <c r="C18" s="68"/>
      <c r="D18" s="68"/>
      <c r="E18" s="68"/>
      <c r="F18" s="68"/>
      <c r="G18" s="36">
        <f>+G16+G17</f>
        <v>1.1150000000000002</v>
      </c>
    </row>
    <row r="19" spans="1:7" s="1" customFormat="1" ht="12" x14ac:dyDescent="0.25">
      <c r="A19" s="161" t="s">
        <v>858</v>
      </c>
      <c r="B19" s="162"/>
      <c r="C19" s="162"/>
      <c r="D19" s="162"/>
      <c r="E19" s="162"/>
      <c r="F19" s="162"/>
      <c r="G19" s="162"/>
    </row>
    <row r="20" spans="1:7" s="1" customFormat="1" ht="12" x14ac:dyDescent="0.25">
      <c r="A20" s="163" t="s">
        <v>7</v>
      </c>
      <c r="B20" s="164"/>
      <c r="C20" s="30"/>
      <c r="D20" s="77" t="s">
        <v>8</v>
      </c>
      <c r="E20" s="77" t="s">
        <v>9</v>
      </c>
      <c r="F20" s="79" t="s">
        <v>867</v>
      </c>
      <c r="G20" s="77" t="s">
        <v>866</v>
      </c>
    </row>
    <row r="21" spans="1:7" s="1" customFormat="1" ht="12" x14ac:dyDescent="0.25">
      <c r="A21" s="165"/>
      <c r="B21" s="166"/>
      <c r="C21" s="30"/>
      <c r="D21" s="77"/>
      <c r="E21" s="77" t="s">
        <v>868</v>
      </c>
      <c r="F21" s="76" t="s">
        <v>869</v>
      </c>
      <c r="G21" s="77" t="s">
        <v>870</v>
      </c>
    </row>
    <row r="22" spans="1:7" s="1" customFormat="1" ht="31.2" customHeight="1" x14ac:dyDescent="0.25">
      <c r="A22" s="195" t="s">
        <v>792</v>
      </c>
      <c r="B22" s="196"/>
      <c r="C22" s="30"/>
      <c r="D22" s="114" t="s">
        <v>84</v>
      </c>
      <c r="E22" s="112">
        <v>0.5</v>
      </c>
      <c r="F22" s="112">
        <v>1</v>
      </c>
      <c r="G22" s="112">
        <v>0.5</v>
      </c>
    </row>
    <row r="23" spans="1:7" s="1" customFormat="1" ht="21" customHeight="1" x14ac:dyDescent="0.25">
      <c r="A23" s="208" t="s">
        <v>405</v>
      </c>
      <c r="B23" s="209"/>
      <c r="C23" s="116"/>
      <c r="D23" s="114" t="s">
        <v>19</v>
      </c>
      <c r="E23" s="112">
        <v>0.3</v>
      </c>
      <c r="F23" s="115">
        <v>90.22</v>
      </c>
      <c r="G23" s="112">
        <v>27.07</v>
      </c>
    </row>
    <row r="24" spans="1:7" s="1" customFormat="1" ht="23.4" customHeight="1" x14ac:dyDescent="0.25">
      <c r="A24" s="208" t="s">
        <v>938</v>
      </c>
      <c r="B24" s="209"/>
      <c r="C24" s="116"/>
      <c r="D24" s="114" t="s">
        <v>937</v>
      </c>
      <c r="E24" s="112">
        <v>1</v>
      </c>
      <c r="F24" s="115">
        <v>82.9</v>
      </c>
      <c r="G24" s="112">
        <v>82.9</v>
      </c>
    </row>
    <row r="25" spans="1:7" s="1" customFormat="1" ht="14.4" customHeight="1" x14ac:dyDescent="0.25">
      <c r="A25" s="208" t="s">
        <v>939</v>
      </c>
      <c r="B25" s="209"/>
      <c r="C25" s="116"/>
      <c r="D25" s="114" t="s">
        <v>31</v>
      </c>
      <c r="E25" s="112">
        <v>2</v>
      </c>
      <c r="F25" s="115">
        <v>60</v>
      </c>
      <c r="G25" s="112">
        <v>120</v>
      </c>
    </row>
    <row r="26" spans="1:7" s="1" customFormat="1" ht="11.4" x14ac:dyDescent="0.2">
      <c r="A26" s="156" t="s">
        <v>861</v>
      </c>
      <c r="B26" s="157"/>
      <c r="C26" s="64"/>
      <c r="D26" s="64"/>
      <c r="E26" s="64"/>
      <c r="F26" s="65"/>
      <c r="G26" s="36">
        <f>SUM(G22:G25)</f>
        <v>230.47</v>
      </c>
    </row>
    <row r="27" spans="1:7" s="1" customFormat="1" ht="12" x14ac:dyDescent="0.25">
      <c r="A27" s="161" t="s">
        <v>862</v>
      </c>
      <c r="B27" s="162"/>
      <c r="C27" s="162"/>
      <c r="D27" s="162"/>
      <c r="E27" s="162"/>
      <c r="F27" s="162"/>
      <c r="G27" s="162"/>
    </row>
    <row r="28" spans="1:7" s="1" customFormat="1" ht="12" x14ac:dyDescent="0.25">
      <c r="A28" s="163" t="s">
        <v>7</v>
      </c>
      <c r="B28" s="164"/>
      <c r="C28" s="69"/>
      <c r="D28" s="74" t="s">
        <v>8</v>
      </c>
      <c r="E28" s="74" t="s">
        <v>9</v>
      </c>
      <c r="F28" s="74" t="s">
        <v>859</v>
      </c>
      <c r="G28" s="74" t="s">
        <v>866</v>
      </c>
    </row>
    <row r="29" spans="1:7" s="1" customFormat="1" ht="11.4" x14ac:dyDescent="0.2">
      <c r="A29" s="165"/>
      <c r="B29" s="166"/>
      <c r="C29" s="35"/>
      <c r="D29" s="36"/>
      <c r="E29" s="77" t="s">
        <v>868</v>
      </c>
      <c r="F29" s="76" t="s">
        <v>869</v>
      </c>
      <c r="G29" s="77" t="s">
        <v>870</v>
      </c>
    </row>
    <row r="30" spans="1:7" s="1" customFormat="1" ht="11.4" x14ac:dyDescent="0.2">
      <c r="A30" s="159"/>
      <c r="B30" s="160"/>
      <c r="C30" s="35"/>
      <c r="D30" s="36"/>
      <c r="E30" s="36">
        <v>0</v>
      </c>
      <c r="F30" s="59">
        <v>0</v>
      </c>
      <c r="G30" s="36">
        <f>E30*F30</f>
        <v>0</v>
      </c>
    </row>
    <row r="31" spans="1:7" s="1" customFormat="1" ht="12" x14ac:dyDescent="0.25">
      <c r="A31" s="156" t="s">
        <v>863</v>
      </c>
      <c r="B31" s="158"/>
      <c r="C31" s="78"/>
      <c r="D31" s="78"/>
      <c r="E31" s="78"/>
      <c r="F31" s="78"/>
      <c r="G31" s="36">
        <f>+G30</f>
        <v>0</v>
      </c>
    </row>
    <row r="32" spans="1:7" s="1" customFormat="1" ht="12" x14ac:dyDescent="0.25">
      <c r="A32" s="82"/>
      <c r="B32" s="83"/>
      <c r="C32" s="78"/>
      <c r="D32" s="167" t="s">
        <v>873</v>
      </c>
      <c r="E32" s="168"/>
      <c r="F32" s="169"/>
      <c r="G32" s="36">
        <f>SUM(G12,G18,G26,G31)</f>
        <v>232.785</v>
      </c>
    </row>
    <row r="33" spans="1:7" s="1" customFormat="1" ht="12" x14ac:dyDescent="0.25">
      <c r="A33" s="82"/>
      <c r="B33" s="83"/>
      <c r="C33" s="78"/>
      <c r="D33" s="167" t="s">
        <v>874</v>
      </c>
      <c r="E33" s="168"/>
      <c r="F33" s="169"/>
      <c r="G33" s="36"/>
    </row>
    <row r="34" spans="1:7" s="1" customFormat="1" ht="12" x14ac:dyDescent="0.25">
      <c r="A34" s="149"/>
      <c r="B34" s="151"/>
      <c r="C34" s="38"/>
      <c r="D34" s="183" t="s">
        <v>875</v>
      </c>
      <c r="E34" s="184"/>
      <c r="F34" s="185"/>
      <c r="G34" s="38"/>
    </row>
    <row r="35" spans="1:7" s="1" customFormat="1" ht="12" x14ac:dyDescent="0.25">
      <c r="A35" s="70"/>
      <c r="B35" s="71"/>
      <c r="C35" s="38"/>
      <c r="D35" s="180" t="s">
        <v>876</v>
      </c>
      <c r="E35" s="181"/>
      <c r="F35" s="182"/>
      <c r="G35" s="38"/>
    </row>
    <row r="36" spans="1:7" s="1" customFormat="1" ht="12" x14ac:dyDescent="0.25">
      <c r="A36" s="149"/>
      <c r="B36" s="151"/>
      <c r="C36" s="38"/>
      <c r="D36" s="180" t="s">
        <v>877</v>
      </c>
      <c r="E36" s="181"/>
      <c r="F36" s="182"/>
      <c r="G36" s="38"/>
    </row>
    <row r="37" spans="1:7" s="1" customFormat="1" ht="12" x14ac:dyDescent="0.25">
      <c r="A37" s="45"/>
      <c r="B37" s="23"/>
      <c r="C37" s="46"/>
      <c r="D37" s="25"/>
      <c r="E37" s="25"/>
      <c r="F37" s="46"/>
      <c r="G37" s="46"/>
    </row>
    <row r="38" spans="1:7" s="1" customFormat="1" ht="11.4" x14ac:dyDescent="0.2">
      <c r="A38" s="84" t="s">
        <v>878</v>
      </c>
      <c r="B38" s="48"/>
      <c r="C38" s="50"/>
      <c r="D38" s="50"/>
      <c r="E38" s="50"/>
      <c r="F38" s="50"/>
      <c r="G38" s="50"/>
    </row>
  </sheetData>
  <sheetProtection formatCells="0" formatColumns="0" formatRows="0" insertColumns="0" insertRows="0" insertHyperlinks="0" deleteColumns="0" deleteRows="0" sort="0" autoFilter="0" pivotTables="0"/>
  <mergeCells count="35">
    <mergeCell ref="D32:F32"/>
    <mergeCell ref="D33:F33"/>
    <mergeCell ref="A16:B16"/>
    <mergeCell ref="A18:B18"/>
    <mergeCell ref="A19:G19"/>
    <mergeCell ref="A20:B21"/>
    <mergeCell ref="A22:B22"/>
    <mergeCell ref="A26:B26"/>
    <mergeCell ref="A27:G27"/>
    <mergeCell ref="A28:B29"/>
    <mergeCell ref="A30:B30"/>
    <mergeCell ref="A31:B31"/>
    <mergeCell ref="A17:B17"/>
    <mergeCell ref="A23:B23"/>
    <mergeCell ref="A24:B24"/>
    <mergeCell ref="A25:B25"/>
    <mergeCell ref="A34:B34"/>
    <mergeCell ref="D34:F34"/>
    <mergeCell ref="D35:F35"/>
    <mergeCell ref="A36:B36"/>
    <mergeCell ref="D36:F36"/>
    <mergeCell ref="A14:B15"/>
    <mergeCell ref="B5:G5"/>
    <mergeCell ref="A1:G1"/>
    <mergeCell ref="B2:C2"/>
    <mergeCell ref="F2:G2"/>
    <mergeCell ref="B3:C3"/>
    <mergeCell ref="B4:G4"/>
    <mergeCell ref="A6:G6"/>
    <mergeCell ref="A7:B8"/>
    <mergeCell ref="A11:B11"/>
    <mergeCell ref="A12:B12"/>
    <mergeCell ref="A13:G13"/>
    <mergeCell ref="A9:B9"/>
    <mergeCell ref="A10:B10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D82EE-8AD4-4C52-98E0-4FDBC0014A37}">
  <dimension ref="A1:IU32"/>
  <sheetViews>
    <sheetView workbookViewId="0">
      <selection activeCell="J34" sqref="J34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888</v>
      </c>
      <c r="C3" s="171"/>
      <c r="E3" s="21"/>
      <c r="F3" s="21" t="s">
        <v>8</v>
      </c>
      <c r="G3" s="73" t="s">
        <v>927</v>
      </c>
    </row>
    <row r="4" spans="1:7" ht="14.4" customHeight="1" x14ac:dyDescent="0.3">
      <c r="A4" s="67" t="s">
        <v>853</v>
      </c>
      <c r="B4" s="199" t="str">
        <f>PMA!C18</f>
        <v>Recipientes metálicos</v>
      </c>
      <c r="C4" s="200"/>
      <c r="D4" s="200"/>
      <c r="E4" s="200"/>
      <c r="F4" s="200"/>
      <c r="G4" s="200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s="1" customFormat="1" ht="11.4" x14ac:dyDescent="0.2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s="1" customFormat="1" ht="11.4" x14ac:dyDescent="0.2">
      <c r="A9" s="210" t="s">
        <v>219</v>
      </c>
      <c r="B9" s="211"/>
      <c r="C9" s="112" t="s">
        <v>221</v>
      </c>
      <c r="D9" s="112" t="s">
        <v>1</v>
      </c>
      <c r="E9" s="112">
        <f>IF(ISNUMBER(C9),C9*D9,)</f>
        <v>0</v>
      </c>
      <c r="F9" s="113" t="s">
        <v>1</v>
      </c>
      <c r="G9" s="112">
        <v>0.02</v>
      </c>
    </row>
    <row r="10" spans="1:7" s="1" customFormat="1" ht="11.4" x14ac:dyDescent="0.2">
      <c r="A10" s="156" t="s">
        <v>856</v>
      </c>
      <c r="B10" s="158"/>
      <c r="C10" s="68"/>
      <c r="D10" s="68"/>
      <c r="E10" s="68"/>
      <c r="F10" s="68"/>
      <c r="G10" s="36">
        <f>G9</f>
        <v>0.02</v>
      </c>
    </row>
    <row r="11" spans="1:7" s="1" customFormat="1" ht="12" x14ac:dyDescent="0.25">
      <c r="A11" s="175" t="s">
        <v>855</v>
      </c>
      <c r="B11" s="176"/>
      <c r="C11" s="176"/>
      <c r="D11" s="176"/>
      <c r="E11" s="176"/>
      <c r="F11" s="176"/>
      <c r="G11" s="176"/>
    </row>
    <row r="12" spans="1:7" s="1" customFormat="1" ht="13.5" customHeight="1" x14ac:dyDescent="0.2">
      <c r="A12" s="188" t="s">
        <v>7</v>
      </c>
      <c r="B12" s="164"/>
      <c r="C12" s="74" t="s">
        <v>9</v>
      </c>
      <c r="D12" s="74" t="s">
        <v>860</v>
      </c>
      <c r="E12" s="77" t="s">
        <v>864</v>
      </c>
      <c r="F12" s="76" t="s">
        <v>865</v>
      </c>
      <c r="G12" s="77" t="s">
        <v>866</v>
      </c>
    </row>
    <row r="13" spans="1:7" s="1" customFormat="1" ht="11.4" x14ac:dyDescent="0.2">
      <c r="A13" s="189"/>
      <c r="B13" s="166"/>
      <c r="C13" s="76" t="s">
        <v>868</v>
      </c>
      <c r="D13" s="77" t="s">
        <v>869</v>
      </c>
      <c r="E13" s="77" t="s">
        <v>870</v>
      </c>
      <c r="F13" s="76" t="s">
        <v>871</v>
      </c>
      <c r="G13" s="77" t="s">
        <v>872</v>
      </c>
    </row>
    <row r="14" spans="1:7" s="1" customFormat="1" ht="11.4" x14ac:dyDescent="0.2">
      <c r="A14" s="152" t="s">
        <v>239</v>
      </c>
      <c r="B14" s="152"/>
      <c r="C14" s="112">
        <v>1</v>
      </c>
      <c r="D14" s="112">
        <v>3.6</v>
      </c>
      <c r="E14" s="112">
        <f>IF(ISNUMBER(C14),C14*D14,)</f>
        <v>3.6</v>
      </c>
      <c r="F14" s="113">
        <v>0.1</v>
      </c>
      <c r="G14" s="112">
        <v>0.36</v>
      </c>
    </row>
    <row r="15" spans="1:7" s="1" customFormat="1" ht="11.4" x14ac:dyDescent="0.2">
      <c r="A15" s="156" t="s">
        <v>857</v>
      </c>
      <c r="B15" s="158"/>
      <c r="C15" s="68"/>
      <c r="D15" s="68"/>
      <c r="E15" s="68"/>
      <c r="F15" s="68"/>
      <c r="G15" s="36">
        <f>+G14</f>
        <v>0.36</v>
      </c>
    </row>
    <row r="16" spans="1:7" s="1" customFormat="1" ht="12" x14ac:dyDescent="0.25">
      <c r="A16" s="161" t="s">
        <v>858</v>
      </c>
      <c r="B16" s="162"/>
      <c r="C16" s="162"/>
      <c r="D16" s="162"/>
      <c r="E16" s="162"/>
      <c r="F16" s="162"/>
      <c r="G16" s="162"/>
    </row>
    <row r="17" spans="1:7" s="1" customFormat="1" ht="12" x14ac:dyDescent="0.25">
      <c r="A17" s="163" t="s">
        <v>7</v>
      </c>
      <c r="B17" s="164"/>
      <c r="C17" s="30"/>
      <c r="D17" s="77" t="s">
        <v>8</v>
      </c>
      <c r="E17" s="77" t="s">
        <v>9</v>
      </c>
      <c r="F17" s="79" t="s">
        <v>867</v>
      </c>
      <c r="G17" s="77" t="s">
        <v>866</v>
      </c>
    </row>
    <row r="18" spans="1:7" s="1" customFormat="1" ht="12" x14ac:dyDescent="0.25">
      <c r="A18" s="165"/>
      <c r="B18" s="166"/>
      <c r="C18" s="30"/>
      <c r="D18" s="77"/>
      <c r="E18" s="77" t="s">
        <v>868</v>
      </c>
      <c r="F18" s="76" t="s">
        <v>869</v>
      </c>
      <c r="G18" s="77" t="s">
        <v>870</v>
      </c>
    </row>
    <row r="19" spans="1:7" s="1" customFormat="1" ht="24" customHeight="1" x14ac:dyDescent="0.25">
      <c r="A19" s="195" t="s">
        <v>941</v>
      </c>
      <c r="B19" s="196"/>
      <c r="C19" s="30"/>
      <c r="D19" s="114" t="s">
        <v>84</v>
      </c>
      <c r="E19" s="112">
        <v>1</v>
      </c>
      <c r="F19" s="112">
        <v>25</v>
      </c>
      <c r="G19" s="112">
        <f>E19*F19</f>
        <v>25</v>
      </c>
    </row>
    <row r="20" spans="1:7" s="1" customFormat="1" ht="11.4" x14ac:dyDescent="0.2">
      <c r="A20" s="156" t="s">
        <v>861</v>
      </c>
      <c r="B20" s="157"/>
      <c r="C20" s="64"/>
      <c r="D20" s="64"/>
      <c r="E20" s="64"/>
      <c r="F20" s="65"/>
      <c r="G20" s="36">
        <f>SUM(G19)</f>
        <v>25</v>
      </c>
    </row>
    <row r="21" spans="1:7" s="1" customFormat="1" ht="12" x14ac:dyDescent="0.25">
      <c r="A21" s="161" t="s">
        <v>862</v>
      </c>
      <c r="B21" s="162"/>
      <c r="C21" s="162"/>
      <c r="D21" s="162"/>
      <c r="E21" s="162"/>
      <c r="F21" s="162"/>
      <c r="G21" s="162"/>
    </row>
    <row r="22" spans="1:7" s="1" customFormat="1" ht="12" x14ac:dyDescent="0.25">
      <c r="A22" s="163" t="s">
        <v>7</v>
      </c>
      <c r="B22" s="164"/>
      <c r="C22" s="69"/>
      <c r="D22" s="74" t="s">
        <v>8</v>
      </c>
      <c r="E22" s="74" t="s">
        <v>9</v>
      </c>
      <c r="F22" s="74" t="s">
        <v>859</v>
      </c>
      <c r="G22" s="74" t="s">
        <v>866</v>
      </c>
    </row>
    <row r="23" spans="1:7" s="1" customFormat="1" ht="11.4" x14ac:dyDescent="0.2">
      <c r="A23" s="165"/>
      <c r="B23" s="166"/>
      <c r="C23" s="35"/>
      <c r="D23" s="36"/>
      <c r="E23" s="77" t="s">
        <v>868</v>
      </c>
      <c r="F23" s="76" t="s">
        <v>869</v>
      </c>
      <c r="G23" s="77" t="s">
        <v>870</v>
      </c>
    </row>
    <row r="24" spans="1:7" s="1" customFormat="1" ht="11.4" x14ac:dyDescent="0.2">
      <c r="A24" s="159"/>
      <c r="B24" s="160"/>
      <c r="C24" s="35"/>
      <c r="D24" s="36"/>
      <c r="E24" s="36">
        <v>0</v>
      </c>
      <c r="F24" s="59">
        <v>0</v>
      </c>
      <c r="G24" s="36">
        <f>E24*F24</f>
        <v>0</v>
      </c>
    </row>
    <row r="25" spans="1:7" s="1" customFormat="1" ht="12" x14ac:dyDescent="0.25">
      <c r="A25" s="156" t="s">
        <v>863</v>
      </c>
      <c r="B25" s="158"/>
      <c r="C25" s="78"/>
      <c r="D25" s="78"/>
      <c r="E25" s="78"/>
      <c r="F25" s="78"/>
      <c r="G25" s="36">
        <f>+G24</f>
        <v>0</v>
      </c>
    </row>
    <row r="26" spans="1:7" s="1" customFormat="1" ht="12" x14ac:dyDescent="0.25">
      <c r="A26" s="82"/>
      <c r="B26" s="83"/>
      <c r="C26" s="78"/>
      <c r="D26" s="167" t="s">
        <v>873</v>
      </c>
      <c r="E26" s="168"/>
      <c r="F26" s="169"/>
      <c r="G26" s="36">
        <f>SUM(G10,G15,G20,G25)</f>
        <v>25.38</v>
      </c>
    </row>
    <row r="27" spans="1:7" s="1" customFormat="1" ht="12" x14ac:dyDescent="0.25">
      <c r="A27" s="82"/>
      <c r="B27" s="83"/>
      <c r="C27" s="78"/>
      <c r="D27" s="167" t="s">
        <v>874</v>
      </c>
      <c r="E27" s="168"/>
      <c r="F27" s="169"/>
      <c r="G27" s="36"/>
    </row>
    <row r="28" spans="1:7" s="1" customFormat="1" ht="12" x14ac:dyDescent="0.25">
      <c r="A28" s="149"/>
      <c r="B28" s="151"/>
      <c r="C28" s="38"/>
      <c r="D28" s="183" t="s">
        <v>875</v>
      </c>
      <c r="E28" s="184"/>
      <c r="F28" s="185"/>
      <c r="G28" s="38"/>
    </row>
    <row r="29" spans="1:7" s="1" customFormat="1" ht="12" x14ac:dyDescent="0.25">
      <c r="A29" s="70"/>
      <c r="B29" s="71"/>
      <c r="C29" s="38"/>
      <c r="D29" s="180" t="s">
        <v>876</v>
      </c>
      <c r="E29" s="181"/>
      <c r="F29" s="182"/>
      <c r="G29" s="38"/>
    </row>
    <row r="30" spans="1:7" s="1" customFormat="1" ht="12" x14ac:dyDescent="0.25">
      <c r="A30" s="149"/>
      <c r="B30" s="151"/>
      <c r="C30" s="38"/>
      <c r="D30" s="180" t="s">
        <v>877</v>
      </c>
      <c r="E30" s="181"/>
      <c r="F30" s="182"/>
      <c r="G30" s="38"/>
    </row>
    <row r="31" spans="1:7" s="1" customFormat="1" ht="12" x14ac:dyDescent="0.25">
      <c r="A31" s="45"/>
      <c r="B31" s="23"/>
      <c r="C31" s="46"/>
      <c r="D31" s="25"/>
      <c r="E31" s="25"/>
      <c r="F31" s="46"/>
      <c r="G31" s="46"/>
    </row>
    <row r="32" spans="1:7" s="1" customFormat="1" ht="11.4" x14ac:dyDescent="0.2">
      <c r="A32" s="84" t="s">
        <v>878</v>
      </c>
      <c r="B32" s="48"/>
      <c r="C32" s="50"/>
      <c r="D32" s="50"/>
      <c r="E32" s="50"/>
      <c r="F32" s="50"/>
      <c r="G32" s="50"/>
    </row>
  </sheetData>
  <sheetProtection formatCells="0" formatColumns="0" formatRows="0" insertColumns="0" insertRows="0" insertHyperlinks="0" deleteColumns="0" deleteRows="0" sort="0" autoFilter="0" pivotTables="0"/>
  <mergeCells count="29">
    <mergeCell ref="D27:F27"/>
    <mergeCell ref="A28:B28"/>
    <mergeCell ref="D28:F28"/>
    <mergeCell ref="D29:F29"/>
    <mergeCell ref="A30:B30"/>
    <mergeCell ref="D30:F30"/>
    <mergeCell ref="D26:F26"/>
    <mergeCell ref="A12:B13"/>
    <mergeCell ref="A14:B14"/>
    <mergeCell ref="A15:B15"/>
    <mergeCell ref="A16:G16"/>
    <mergeCell ref="A17:B18"/>
    <mergeCell ref="A19:B19"/>
    <mergeCell ref="A20:B20"/>
    <mergeCell ref="A21:G21"/>
    <mergeCell ref="A22:B23"/>
    <mergeCell ref="A24:B24"/>
    <mergeCell ref="A25:B25"/>
    <mergeCell ref="A11:G11"/>
    <mergeCell ref="A1:G1"/>
    <mergeCell ref="B2:C2"/>
    <mergeCell ref="F2:G2"/>
    <mergeCell ref="B3:C3"/>
    <mergeCell ref="B4:G4"/>
    <mergeCell ref="B5:G5"/>
    <mergeCell ref="A6:G6"/>
    <mergeCell ref="A7:B8"/>
    <mergeCell ref="A9:B9"/>
    <mergeCell ref="A10:B10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D594-2A26-4AD2-BCCB-8AA78A2832B5}">
  <dimension ref="A1:IU38"/>
  <sheetViews>
    <sheetView topLeftCell="A4" workbookViewId="0">
      <selection activeCell="I25" sqref="I25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889</v>
      </c>
      <c r="C3" s="171"/>
      <c r="E3" s="21"/>
      <c r="F3" s="21" t="s">
        <v>8</v>
      </c>
      <c r="G3" s="73" t="s">
        <v>19</v>
      </c>
    </row>
    <row r="4" spans="1:7" ht="52.2" customHeight="1" x14ac:dyDescent="0.3">
      <c r="A4" s="21" t="s">
        <v>853</v>
      </c>
      <c r="B4" s="199" t="str">
        <f>PMA!C19</f>
        <v>Manejo de capa vegetal y suelo orgánico (escombrera)</v>
      </c>
      <c r="C4" s="200"/>
      <c r="D4" s="200"/>
      <c r="E4" s="200"/>
      <c r="F4" s="200"/>
      <c r="G4" s="200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s="1" customFormat="1" ht="11.4" x14ac:dyDescent="0.2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s="1" customFormat="1" ht="11.4" x14ac:dyDescent="0.2">
      <c r="A9" s="210" t="s">
        <v>219</v>
      </c>
      <c r="B9" s="211"/>
      <c r="C9" s="112" t="s">
        <v>221</v>
      </c>
      <c r="D9" s="112" t="s">
        <v>1</v>
      </c>
      <c r="E9" s="112">
        <f>IF(ISNUMBER(C9),C9*D9,)</f>
        <v>0</v>
      </c>
      <c r="F9" s="113" t="s">
        <v>1</v>
      </c>
      <c r="G9" s="112">
        <v>0</v>
      </c>
    </row>
    <row r="10" spans="1:7" s="1" customFormat="1" ht="11.4" x14ac:dyDescent="0.2">
      <c r="A10" s="191" t="s">
        <v>943</v>
      </c>
      <c r="B10" s="192"/>
      <c r="C10" s="112">
        <v>1</v>
      </c>
      <c r="D10" s="112">
        <v>66.12</v>
      </c>
      <c r="E10" s="112">
        <f>IF(ISNUMBER(C10),C10*D10,)</f>
        <v>66.12</v>
      </c>
      <c r="F10" s="113">
        <v>5.0000000000000001E-3</v>
      </c>
      <c r="G10" s="112">
        <v>0.33</v>
      </c>
    </row>
    <row r="11" spans="1:7" s="1" customFormat="1" ht="23.4" customHeight="1" x14ac:dyDescent="0.2">
      <c r="A11" s="201" t="s">
        <v>272</v>
      </c>
      <c r="B11" s="174"/>
      <c r="C11" s="112">
        <v>1</v>
      </c>
      <c r="D11" s="112">
        <v>20</v>
      </c>
      <c r="E11" s="112">
        <f>IF(ISNUMBER(C11),C11*D11,)</f>
        <v>20</v>
      </c>
      <c r="F11" s="113">
        <v>5.0000000000000001E-3</v>
      </c>
      <c r="G11" s="112">
        <v>0.1</v>
      </c>
    </row>
    <row r="12" spans="1:7" s="1" customFormat="1" ht="11.4" x14ac:dyDescent="0.2">
      <c r="A12" s="156" t="s">
        <v>856</v>
      </c>
      <c r="B12" s="158"/>
      <c r="C12" s="68"/>
      <c r="D12" s="68"/>
      <c r="E12" s="68"/>
      <c r="F12" s="68"/>
      <c r="G12" s="36">
        <f>SUM(G9:G11)</f>
        <v>0.43000000000000005</v>
      </c>
    </row>
    <row r="13" spans="1:7" s="1" customFormat="1" ht="12" x14ac:dyDescent="0.25">
      <c r="A13" s="175" t="s">
        <v>855</v>
      </c>
      <c r="B13" s="176"/>
      <c r="C13" s="176"/>
      <c r="D13" s="176"/>
      <c r="E13" s="176"/>
      <c r="F13" s="176"/>
      <c r="G13" s="176"/>
    </row>
    <row r="14" spans="1:7" s="1" customFormat="1" ht="13.5" customHeight="1" x14ac:dyDescent="0.2">
      <c r="A14" s="188" t="s">
        <v>7</v>
      </c>
      <c r="B14" s="164"/>
      <c r="C14" s="74" t="s">
        <v>9</v>
      </c>
      <c r="D14" s="74" t="s">
        <v>860</v>
      </c>
      <c r="E14" s="77" t="s">
        <v>864</v>
      </c>
      <c r="F14" s="76" t="s">
        <v>865</v>
      </c>
      <c r="G14" s="77" t="s">
        <v>866</v>
      </c>
    </row>
    <row r="15" spans="1:7" s="1" customFormat="1" ht="11.4" x14ac:dyDescent="0.2">
      <c r="A15" s="189"/>
      <c r="B15" s="166"/>
      <c r="C15" s="76" t="s">
        <v>868</v>
      </c>
      <c r="D15" s="77" t="s">
        <v>869</v>
      </c>
      <c r="E15" s="77" t="s">
        <v>870</v>
      </c>
      <c r="F15" s="76" t="s">
        <v>871</v>
      </c>
      <c r="G15" s="77" t="s">
        <v>872</v>
      </c>
    </row>
    <row r="16" spans="1:7" s="1" customFormat="1" ht="44.4" customHeight="1" x14ac:dyDescent="0.2">
      <c r="A16" s="212" t="s">
        <v>235</v>
      </c>
      <c r="B16" s="213"/>
      <c r="C16" s="112">
        <v>1</v>
      </c>
      <c r="D16" s="112">
        <v>4.04</v>
      </c>
      <c r="E16" s="112">
        <f>IF(ISNUMBER(C16),C16*D16,)</f>
        <v>4.04</v>
      </c>
      <c r="F16" s="113">
        <v>5.0000000000000001E-3</v>
      </c>
      <c r="G16" s="112">
        <v>0.02</v>
      </c>
    </row>
    <row r="17" spans="1:7" s="1" customFormat="1" ht="11.4" x14ac:dyDescent="0.2">
      <c r="A17" s="207" t="s">
        <v>254</v>
      </c>
      <c r="B17" s="192"/>
      <c r="C17" s="112">
        <v>1</v>
      </c>
      <c r="D17" s="112">
        <v>3.6</v>
      </c>
      <c r="E17" s="112">
        <f>IF(ISNUMBER(C17),C17*D17,)</f>
        <v>3.6</v>
      </c>
      <c r="F17" s="113">
        <v>5.0000000000000001E-3</v>
      </c>
      <c r="G17" s="112">
        <v>0.02</v>
      </c>
    </row>
    <row r="18" spans="1:7" s="1" customFormat="1" ht="11.4" x14ac:dyDescent="0.2">
      <c r="A18" s="177" t="s">
        <v>280</v>
      </c>
      <c r="B18" s="152"/>
      <c r="C18" s="112">
        <v>1</v>
      </c>
      <c r="D18" s="112">
        <v>5.29</v>
      </c>
      <c r="E18" s="112">
        <f>IF(ISNUMBER(C18),C18*D18,)</f>
        <v>5.29</v>
      </c>
      <c r="F18" s="113">
        <v>5.0000000000000001E-3</v>
      </c>
      <c r="G18" s="112">
        <v>0.03</v>
      </c>
    </row>
    <row r="19" spans="1:7" s="1" customFormat="1" ht="11.4" x14ac:dyDescent="0.2">
      <c r="A19" s="156" t="s">
        <v>857</v>
      </c>
      <c r="B19" s="158"/>
      <c r="C19" s="68"/>
      <c r="D19" s="68"/>
      <c r="E19" s="68"/>
      <c r="F19" s="68"/>
      <c r="G19" s="36">
        <f>SUM(G16:G18)</f>
        <v>7.0000000000000007E-2</v>
      </c>
    </row>
    <row r="20" spans="1:7" s="1" customFormat="1" ht="12" x14ac:dyDescent="0.25">
      <c r="A20" s="161" t="s">
        <v>858</v>
      </c>
      <c r="B20" s="162"/>
      <c r="C20" s="162"/>
      <c r="D20" s="162"/>
      <c r="E20" s="162"/>
      <c r="F20" s="162"/>
      <c r="G20" s="162"/>
    </row>
    <row r="21" spans="1:7" s="1" customFormat="1" ht="12" x14ac:dyDescent="0.25">
      <c r="A21" s="163" t="s">
        <v>7</v>
      </c>
      <c r="B21" s="164"/>
      <c r="C21" s="30"/>
      <c r="D21" s="77" t="s">
        <v>8</v>
      </c>
      <c r="E21" s="77" t="s">
        <v>9</v>
      </c>
      <c r="F21" s="79" t="s">
        <v>867</v>
      </c>
      <c r="G21" s="77" t="s">
        <v>866</v>
      </c>
    </row>
    <row r="22" spans="1:7" s="1" customFormat="1" ht="12" x14ac:dyDescent="0.25">
      <c r="A22" s="165"/>
      <c r="B22" s="166"/>
      <c r="C22" s="30"/>
      <c r="D22" s="77"/>
      <c r="E22" s="77" t="s">
        <v>868</v>
      </c>
      <c r="F22" s="76" t="s">
        <v>869</v>
      </c>
      <c r="G22" s="77" t="s">
        <v>870</v>
      </c>
    </row>
    <row r="23" spans="1:7" s="1" customFormat="1" ht="24" customHeight="1" x14ac:dyDescent="0.25">
      <c r="A23" s="195" t="s">
        <v>944</v>
      </c>
      <c r="B23" s="196"/>
      <c r="C23" s="30"/>
      <c r="D23" s="114" t="s">
        <v>77</v>
      </c>
      <c r="E23" s="118">
        <v>2E-3</v>
      </c>
      <c r="F23" s="112">
        <v>23.9</v>
      </c>
      <c r="G23" s="112">
        <v>0.05</v>
      </c>
    </row>
    <row r="24" spans="1:7" s="1" customFormat="1" ht="12" x14ac:dyDescent="0.25">
      <c r="A24" s="186" t="s">
        <v>945</v>
      </c>
      <c r="B24" s="187"/>
      <c r="C24" s="30"/>
      <c r="D24" s="114" t="s">
        <v>77</v>
      </c>
      <c r="E24" s="118">
        <v>2E-3</v>
      </c>
      <c r="F24" s="115">
        <v>0.35</v>
      </c>
      <c r="G24" s="119">
        <v>0</v>
      </c>
    </row>
    <row r="25" spans="1:7" s="1" customFormat="1" ht="12" x14ac:dyDescent="0.25">
      <c r="A25" s="186" t="s">
        <v>946</v>
      </c>
      <c r="B25" s="187"/>
      <c r="C25" s="30"/>
      <c r="D25" s="114" t="s">
        <v>19</v>
      </c>
      <c r="E25" s="112">
        <v>1</v>
      </c>
      <c r="F25" s="115">
        <v>0.3</v>
      </c>
      <c r="G25" s="112">
        <v>0.3</v>
      </c>
    </row>
    <row r="26" spans="1:7" s="1" customFormat="1" ht="11.4" x14ac:dyDescent="0.2">
      <c r="A26" s="156" t="s">
        <v>861</v>
      </c>
      <c r="B26" s="157"/>
      <c r="C26" s="64"/>
      <c r="D26" s="64"/>
      <c r="E26" s="64"/>
      <c r="F26" s="65"/>
      <c r="G26" s="36">
        <f>SUM(G23,G24,G25)</f>
        <v>0.35</v>
      </c>
    </row>
    <row r="27" spans="1:7" s="1" customFormat="1" ht="12" x14ac:dyDescent="0.25">
      <c r="A27" s="161" t="s">
        <v>862</v>
      </c>
      <c r="B27" s="162"/>
      <c r="C27" s="162"/>
      <c r="D27" s="162"/>
      <c r="E27" s="162"/>
      <c r="F27" s="162"/>
      <c r="G27" s="162"/>
    </row>
    <row r="28" spans="1:7" s="1" customFormat="1" ht="12" x14ac:dyDescent="0.25">
      <c r="A28" s="163" t="s">
        <v>7</v>
      </c>
      <c r="B28" s="164"/>
      <c r="C28" s="69"/>
      <c r="D28" s="74" t="s">
        <v>8</v>
      </c>
      <c r="E28" s="74" t="s">
        <v>9</v>
      </c>
      <c r="F28" s="74" t="s">
        <v>859</v>
      </c>
      <c r="G28" s="74" t="s">
        <v>866</v>
      </c>
    </row>
    <row r="29" spans="1:7" s="1" customFormat="1" ht="11.4" x14ac:dyDescent="0.2">
      <c r="A29" s="165"/>
      <c r="B29" s="166"/>
      <c r="C29" s="35"/>
      <c r="D29" s="36"/>
      <c r="E29" s="77" t="s">
        <v>868</v>
      </c>
      <c r="F29" s="76" t="s">
        <v>869</v>
      </c>
      <c r="G29" s="77" t="s">
        <v>870</v>
      </c>
    </row>
    <row r="30" spans="1:7" s="1" customFormat="1" ht="11.4" x14ac:dyDescent="0.2">
      <c r="A30" s="159"/>
      <c r="B30" s="160"/>
      <c r="C30" s="35"/>
      <c r="D30" s="36"/>
      <c r="E30" s="36">
        <v>0</v>
      </c>
      <c r="F30" s="59">
        <v>0</v>
      </c>
      <c r="G30" s="36">
        <f>E30*F30</f>
        <v>0</v>
      </c>
    </row>
    <row r="31" spans="1:7" s="1" customFormat="1" ht="12" x14ac:dyDescent="0.25">
      <c r="A31" s="156" t="s">
        <v>863</v>
      </c>
      <c r="B31" s="158"/>
      <c r="C31" s="78"/>
      <c r="D31" s="78"/>
      <c r="E31" s="78"/>
      <c r="F31" s="78"/>
      <c r="G31" s="36">
        <f>+G30</f>
        <v>0</v>
      </c>
    </row>
    <row r="32" spans="1:7" s="1" customFormat="1" ht="12" x14ac:dyDescent="0.25">
      <c r="A32" s="82"/>
      <c r="B32" s="83"/>
      <c r="C32" s="78"/>
      <c r="D32" s="167" t="s">
        <v>873</v>
      </c>
      <c r="E32" s="168"/>
      <c r="F32" s="169"/>
      <c r="G32" s="36">
        <f>SUM(G12,G19,G26,G31)</f>
        <v>0.85</v>
      </c>
    </row>
    <row r="33" spans="1:7" s="1" customFormat="1" ht="12" x14ac:dyDescent="0.25">
      <c r="A33" s="82"/>
      <c r="B33" s="83"/>
      <c r="C33" s="78"/>
      <c r="D33" s="167" t="s">
        <v>874</v>
      </c>
      <c r="E33" s="168"/>
      <c r="F33" s="169"/>
      <c r="G33" s="36"/>
    </row>
    <row r="34" spans="1:7" s="1" customFormat="1" ht="12" x14ac:dyDescent="0.25">
      <c r="A34" s="149"/>
      <c r="B34" s="151"/>
      <c r="C34" s="38"/>
      <c r="D34" s="183" t="s">
        <v>875</v>
      </c>
      <c r="E34" s="184"/>
      <c r="F34" s="185"/>
      <c r="G34" s="38"/>
    </row>
    <row r="35" spans="1:7" s="1" customFormat="1" ht="12" x14ac:dyDescent="0.25">
      <c r="A35" s="70"/>
      <c r="B35" s="71"/>
      <c r="C35" s="38"/>
      <c r="D35" s="180" t="s">
        <v>876</v>
      </c>
      <c r="E35" s="181"/>
      <c r="F35" s="182"/>
      <c r="G35" s="38"/>
    </row>
    <row r="36" spans="1:7" s="1" customFormat="1" ht="12" x14ac:dyDescent="0.25">
      <c r="A36" s="149"/>
      <c r="B36" s="151"/>
      <c r="C36" s="38"/>
      <c r="D36" s="180" t="s">
        <v>877</v>
      </c>
      <c r="E36" s="181"/>
      <c r="F36" s="182"/>
      <c r="G36" s="38"/>
    </row>
    <row r="37" spans="1:7" s="1" customFormat="1" ht="12" x14ac:dyDescent="0.25">
      <c r="A37" s="45"/>
      <c r="B37" s="23"/>
      <c r="C37" s="46"/>
      <c r="D37" s="25"/>
      <c r="E37" s="25"/>
      <c r="F37" s="46"/>
      <c r="G37" s="46"/>
    </row>
    <row r="38" spans="1:7" s="1" customFormat="1" ht="11.4" x14ac:dyDescent="0.2">
      <c r="A38" s="84" t="s">
        <v>878</v>
      </c>
      <c r="B38" s="48"/>
      <c r="C38" s="50"/>
      <c r="D38" s="50"/>
      <c r="E38" s="50"/>
      <c r="F38" s="50"/>
      <c r="G38" s="50"/>
    </row>
  </sheetData>
  <sheetProtection formatCells="0" formatColumns="0" formatRows="0" insertColumns="0" insertRows="0" insertHyperlinks="0" deleteColumns="0" deleteRows="0" sort="0" autoFilter="0" pivotTables="0"/>
  <mergeCells count="35">
    <mergeCell ref="D33:F33"/>
    <mergeCell ref="A34:B34"/>
    <mergeCell ref="D34:F34"/>
    <mergeCell ref="D35:F35"/>
    <mergeCell ref="A36:B36"/>
    <mergeCell ref="D36:F36"/>
    <mergeCell ref="D32:F32"/>
    <mergeCell ref="A14:B15"/>
    <mergeCell ref="A18:B18"/>
    <mergeCell ref="A19:B19"/>
    <mergeCell ref="A20:G20"/>
    <mergeCell ref="A21:B22"/>
    <mergeCell ref="A23:B23"/>
    <mergeCell ref="A26:B26"/>
    <mergeCell ref="A27:G27"/>
    <mergeCell ref="A28:B29"/>
    <mergeCell ref="A30:B30"/>
    <mergeCell ref="A31:B31"/>
    <mergeCell ref="A16:B16"/>
    <mergeCell ref="A17:B17"/>
    <mergeCell ref="A24:B24"/>
    <mergeCell ref="A25:B25"/>
    <mergeCell ref="A13:G13"/>
    <mergeCell ref="A1:G1"/>
    <mergeCell ref="B2:C2"/>
    <mergeCell ref="F2:G2"/>
    <mergeCell ref="B3:C3"/>
    <mergeCell ref="B4:G4"/>
    <mergeCell ref="B5:G5"/>
    <mergeCell ref="A6:G6"/>
    <mergeCell ref="A7:B8"/>
    <mergeCell ref="A9:B9"/>
    <mergeCell ref="A11:B11"/>
    <mergeCell ref="A12:B12"/>
    <mergeCell ref="A10:B10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EC8F3-074A-4FA4-98B9-A4C2A271C5FA}">
  <dimension ref="A1:IU32"/>
  <sheetViews>
    <sheetView workbookViewId="0">
      <selection activeCell="J17" sqref="J17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895</v>
      </c>
      <c r="C3" s="171"/>
      <c r="E3" s="21"/>
      <c r="F3" s="21" t="s">
        <v>8</v>
      </c>
      <c r="G3" s="73" t="s">
        <v>34</v>
      </c>
    </row>
    <row r="4" spans="1:7" x14ac:dyDescent="0.3">
      <c r="A4" s="21" t="s">
        <v>853</v>
      </c>
      <c r="B4" s="190" t="str">
        <f>PMA!C20</f>
        <v>Manejo de efluentes domésticos (batería sanitaria movil)</v>
      </c>
      <c r="C4" s="154"/>
      <c r="D4" s="154"/>
      <c r="E4" s="154"/>
      <c r="F4" s="154"/>
      <c r="G4" s="154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x14ac:dyDescent="0.3">
      <c r="A9" s="201"/>
      <c r="B9" s="174"/>
      <c r="C9" s="36"/>
      <c r="D9" s="36"/>
      <c r="E9" s="36"/>
      <c r="F9" s="36"/>
      <c r="G9" s="36"/>
    </row>
    <row r="10" spans="1:7" x14ac:dyDescent="0.3">
      <c r="A10" s="156" t="s">
        <v>856</v>
      </c>
      <c r="B10" s="158"/>
      <c r="C10" s="75"/>
      <c r="D10" s="75"/>
      <c r="E10" s="75"/>
      <c r="F10" s="75"/>
      <c r="G10" s="36">
        <f>+G9</f>
        <v>0</v>
      </c>
    </row>
    <row r="11" spans="1:7" x14ac:dyDescent="0.3">
      <c r="A11" s="175" t="s">
        <v>855</v>
      </c>
      <c r="B11" s="176"/>
      <c r="C11" s="176"/>
      <c r="D11" s="176"/>
      <c r="E11" s="176"/>
      <c r="F11" s="176"/>
      <c r="G11" s="176"/>
    </row>
    <row r="12" spans="1:7" ht="13.5" customHeight="1" x14ac:dyDescent="0.3">
      <c r="A12" s="188" t="s">
        <v>7</v>
      </c>
      <c r="B12" s="164"/>
      <c r="C12" s="74" t="s">
        <v>9</v>
      </c>
      <c r="D12" s="74" t="s">
        <v>860</v>
      </c>
      <c r="E12" s="77" t="s">
        <v>864</v>
      </c>
      <c r="F12" s="76" t="s">
        <v>865</v>
      </c>
      <c r="G12" s="77" t="s">
        <v>866</v>
      </c>
    </row>
    <row r="13" spans="1:7" x14ac:dyDescent="0.3">
      <c r="A13" s="189"/>
      <c r="B13" s="166"/>
      <c r="C13" s="76" t="s">
        <v>868</v>
      </c>
      <c r="D13" s="77" t="s">
        <v>869</v>
      </c>
      <c r="E13" s="77" t="s">
        <v>870</v>
      </c>
      <c r="F13" s="76" t="s">
        <v>871</v>
      </c>
      <c r="G13" s="77" t="s">
        <v>872</v>
      </c>
    </row>
    <row r="14" spans="1:7" x14ac:dyDescent="0.3">
      <c r="A14" s="152" t="s">
        <v>239</v>
      </c>
      <c r="B14" s="152"/>
      <c r="C14" s="36"/>
      <c r="D14" s="36"/>
      <c r="E14" s="36"/>
      <c r="F14" s="36"/>
      <c r="G14" s="36">
        <f>E14*F14</f>
        <v>0</v>
      </c>
    </row>
    <row r="15" spans="1:7" x14ac:dyDescent="0.3">
      <c r="A15" s="156" t="s">
        <v>857</v>
      </c>
      <c r="B15" s="158"/>
      <c r="C15" s="68"/>
      <c r="D15" s="68"/>
      <c r="E15" s="68"/>
      <c r="F15" s="68"/>
      <c r="G15" s="36">
        <f>+G14</f>
        <v>0</v>
      </c>
    </row>
    <row r="16" spans="1:7" x14ac:dyDescent="0.3">
      <c r="A16" s="161" t="s">
        <v>858</v>
      </c>
      <c r="B16" s="162"/>
      <c r="C16" s="162"/>
      <c r="D16" s="162"/>
      <c r="E16" s="162"/>
      <c r="F16" s="162"/>
      <c r="G16" s="162"/>
    </row>
    <row r="17" spans="1:7" x14ac:dyDescent="0.3">
      <c r="A17" s="188" t="s">
        <v>7</v>
      </c>
      <c r="B17" s="164"/>
      <c r="C17" s="30"/>
      <c r="D17" s="77" t="s">
        <v>8</v>
      </c>
      <c r="E17" s="77" t="s">
        <v>9</v>
      </c>
      <c r="F17" s="79" t="s">
        <v>867</v>
      </c>
      <c r="G17" s="77" t="s">
        <v>866</v>
      </c>
    </row>
    <row r="18" spans="1:7" s="1" customFormat="1" ht="12" x14ac:dyDescent="0.25">
      <c r="A18" s="189"/>
      <c r="B18" s="166"/>
      <c r="C18" s="30"/>
      <c r="D18" s="77"/>
      <c r="E18" s="77" t="s">
        <v>868</v>
      </c>
      <c r="F18" s="76" t="s">
        <v>869</v>
      </c>
      <c r="G18" s="77" t="s">
        <v>870</v>
      </c>
    </row>
    <row r="19" spans="1:7" s="1" customFormat="1" ht="12" x14ac:dyDescent="0.25">
      <c r="A19" s="90" t="s">
        <v>947</v>
      </c>
      <c r="B19" s="89"/>
      <c r="C19" s="30"/>
      <c r="D19" s="114" t="s">
        <v>84</v>
      </c>
      <c r="E19" s="112">
        <v>1</v>
      </c>
      <c r="F19" s="112">
        <v>1450</v>
      </c>
      <c r="G19" s="112">
        <f>E19*F19</f>
        <v>1450</v>
      </c>
    </row>
    <row r="20" spans="1:7" s="1" customFormat="1" ht="11.4" x14ac:dyDescent="0.2">
      <c r="A20" s="156" t="s">
        <v>861</v>
      </c>
      <c r="B20" s="157"/>
      <c r="C20" s="64"/>
      <c r="D20" s="64"/>
      <c r="E20" s="64"/>
      <c r="F20" s="65"/>
      <c r="G20" s="36">
        <f>SUM(G19:G19)</f>
        <v>1450</v>
      </c>
    </row>
    <row r="21" spans="1:7" s="1" customFormat="1" ht="12" x14ac:dyDescent="0.25">
      <c r="A21" s="161" t="s">
        <v>862</v>
      </c>
      <c r="B21" s="162"/>
      <c r="C21" s="162"/>
      <c r="D21" s="162"/>
      <c r="E21" s="162"/>
      <c r="F21" s="162"/>
      <c r="G21" s="162"/>
    </row>
    <row r="22" spans="1:7" s="1" customFormat="1" ht="12" x14ac:dyDescent="0.25">
      <c r="A22" s="163" t="s">
        <v>7</v>
      </c>
      <c r="B22" s="164"/>
      <c r="C22" s="69"/>
      <c r="D22" s="74" t="s">
        <v>8</v>
      </c>
      <c r="E22" s="74" t="s">
        <v>9</v>
      </c>
      <c r="F22" s="74" t="s">
        <v>859</v>
      </c>
      <c r="G22" s="74" t="s">
        <v>866</v>
      </c>
    </row>
    <row r="23" spans="1:7" s="1" customFormat="1" ht="11.4" x14ac:dyDescent="0.2">
      <c r="A23" s="165"/>
      <c r="B23" s="166"/>
      <c r="C23" s="35"/>
      <c r="D23" s="36"/>
      <c r="E23" s="77" t="s">
        <v>868</v>
      </c>
      <c r="F23" s="76" t="s">
        <v>869</v>
      </c>
      <c r="G23" s="77" t="s">
        <v>870</v>
      </c>
    </row>
    <row r="24" spans="1:7" s="1" customFormat="1" ht="11.4" x14ac:dyDescent="0.2">
      <c r="A24" s="159"/>
      <c r="B24" s="160"/>
      <c r="C24" s="35"/>
      <c r="D24" s="36"/>
      <c r="E24" s="36">
        <v>0</v>
      </c>
      <c r="F24" s="59">
        <v>0</v>
      </c>
      <c r="G24" s="36">
        <f>E24*F24</f>
        <v>0</v>
      </c>
    </row>
    <row r="25" spans="1:7" s="1" customFormat="1" ht="12" x14ac:dyDescent="0.25">
      <c r="A25" s="156" t="s">
        <v>863</v>
      </c>
      <c r="B25" s="158"/>
      <c r="C25" s="78"/>
      <c r="D25" s="78"/>
      <c r="E25" s="78"/>
      <c r="F25" s="78"/>
      <c r="G25" s="36">
        <f>+G24</f>
        <v>0</v>
      </c>
    </row>
    <row r="26" spans="1:7" s="1" customFormat="1" ht="12" x14ac:dyDescent="0.25">
      <c r="A26" s="82"/>
      <c r="B26" s="83"/>
      <c r="C26" s="78"/>
      <c r="D26" s="167" t="s">
        <v>873</v>
      </c>
      <c r="E26" s="168"/>
      <c r="F26" s="169"/>
      <c r="G26" s="36">
        <f>SUM(G10,G15,G20,G25)</f>
        <v>1450</v>
      </c>
    </row>
    <row r="27" spans="1:7" s="1" customFormat="1" ht="12" x14ac:dyDescent="0.25">
      <c r="A27" s="82"/>
      <c r="B27" s="83"/>
      <c r="C27" s="78"/>
      <c r="D27" s="167" t="s">
        <v>874</v>
      </c>
      <c r="E27" s="168"/>
      <c r="F27" s="169"/>
      <c r="G27" s="36"/>
    </row>
    <row r="28" spans="1:7" s="1" customFormat="1" ht="12" x14ac:dyDescent="0.25">
      <c r="A28" s="149"/>
      <c r="B28" s="151"/>
      <c r="C28" s="38"/>
      <c r="D28" s="183" t="s">
        <v>875</v>
      </c>
      <c r="E28" s="184"/>
      <c r="F28" s="185"/>
      <c r="G28" s="38"/>
    </row>
    <row r="29" spans="1:7" s="1" customFormat="1" ht="12" x14ac:dyDescent="0.25">
      <c r="A29" s="70"/>
      <c r="B29" s="71"/>
      <c r="C29" s="38"/>
      <c r="D29" s="180" t="s">
        <v>876</v>
      </c>
      <c r="E29" s="181"/>
      <c r="F29" s="182"/>
      <c r="G29" s="38"/>
    </row>
    <row r="30" spans="1:7" s="1" customFormat="1" ht="12" x14ac:dyDescent="0.25">
      <c r="A30" s="149"/>
      <c r="B30" s="151"/>
      <c r="C30" s="38"/>
      <c r="D30" s="180" t="s">
        <v>877</v>
      </c>
      <c r="E30" s="181"/>
      <c r="F30" s="182"/>
      <c r="G30" s="38"/>
    </row>
    <row r="31" spans="1:7" s="1" customFormat="1" ht="12" x14ac:dyDescent="0.25">
      <c r="A31" s="45"/>
      <c r="B31" s="23"/>
      <c r="C31" s="46"/>
      <c r="D31" s="25"/>
      <c r="E31" s="25"/>
      <c r="F31" s="46"/>
      <c r="G31" s="46"/>
    </row>
    <row r="32" spans="1:7" s="1" customFormat="1" ht="11.4" x14ac:dyDescent="0.2">
      <c r="A32" s="84" t="s">
        <v>878</v>
      </c>
      <c r="B32" s="48"/>
      <c r="C32" s="50"/>
      <c r="D32" s="50"/>
      <c r="E32" s="50"/>
      <c r="F32" s="50"/>
      <c r="G32" s="50"/>
    </row>
  </sheetData>
  <sheetProtection formatCells="0" formatColumns="0" formatRows="0" insertColumns="0" insertRows="0" insertHyperlinks="0" deleteColumns="0" deleteRows="0" sort="0" autoFilter="0" pivotTables="0"/>
  <mergeCells count="28">
    <mergeCell ref="A28:B28"/>
    <mergeCell ref="D28:F28"/>
    <mergeCell ref="D29:F29"/>
    <mergeCell ref="A30:B30"/>
    <mergeCell ref="D30:F30"/>
    <mergeCell ref="D27:F27"/>
    <mergeCell ref="A14:B14"/>
    <mergeCell ref="A15:B15"/>
    <mergeCell ref="A16:G16"/>
    <mergeCell ref="A17:B18"/>
    <mergeCell ref="A20:B20"/>
    <mergeCell ref="A21:G21"/>
    <mergeCell ref="A22:B23"/>
    <mergeCell ref="A24:B24"/>
    <mergeCell ref="A25:B25"/>
    <mergeCell ref="D26:F26"/>
    <mergeCell ref="A12:B13"/>
    <mergeCell ref="A1:G1"/>
    <mergeCell ref="B2:C2"/>
    <mergeCell ref="F2:G2"/>
    <mergeCell ref="B3:C3"/>
    <mergeCell ref="B4:G4"/>
    <mergeCell ref="B5:G5"/>
    <mergeCell ref="A6:G6"/>
    <mergeCell ref="A7:B8"/>
    <mergeCell ref="A9:B9"/>
    <mergeCell ref="A10:B10"/>
    <mergeCell ref="A11:G1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5DF0F-B0A9-4562-A05F-BEE80CC5E279}">
  <dimension ref="A1:IU42"/>
  <sheetViews>
    <sheetView topLeftCell="A10" workbookViewId="0">
      <selection activeCell="G37" sqref="G37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896</v>
      </c>
      <c r="C3" s="171"/>
      <c r="E3" s="21"/>
      <c r="F3" s="21" t="s">
        <v>8</v>
      </c>
      <c r="G3" s="73" t="s">
        <v>34</v>
      </c>
    </row>
    <row r="4" spans="1:7" ht="30.6" customHeight="1" x14ac:dyDescent="0.3">
      <c r="A4" s="21" t="s">
        <v>853</v>
      </c>
      <c r="B4" s="214" t="str">
        <f>PMA!C21</f>
        <v>Instalación de trampas de grasas y aceites</v>
      </c>
      <c r="C4" s="215"/>
      <c r="D4" s="215"/>
      <c r="E4" s="215"/>
      <c r="F4" s="215"/>
      <c r="G4" s="215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x14ac:dyDescent="0.3">
      <c r="A9" s="201" t="s">
        <v>219</v>
      </c>
      <c r="B9" s="174"/>
      <c r="C9" s="112" t="s">
        <v>221</v>
      </c>
      <c r="D9" s="112" t="s">
        <v>1</v>
      </c>
      <c r="E9" s="112">
        <f>IF(ISNUMBER(C9),C9*D9,)</f>
        <v>0</v>
      </c>
      <c r="F9" s="113" t="s">
        <v>1</v>
      </c>
      <c r="G9" s="112">
        <v>3.29</v>
      </c>
    </row>
    <row r="10" spans="1:7" x14ac:dyDescent="0.3">
      <c r="A10" s="206" t="s">
        <v>590</v>
      </c>
      <c r="B10" s="216"/>
      <c r="C10" s="112">
        <v>1</v>
      </c>
      <c r="D10" s="112">
        <v>6.71</v>
      </c>
      <c r="E10" s="112">
        <f>IF(ISNUMBER(C10),C10*D10,)</f>
        <v>6.71</v>
      </c>
      <c r="F10" s="113">
        <v>2</v>
      </c>
      <c r="G10" s="112">
        <v>13.42</v>
      </c>
    </row>
    <row r="11" spans="1:7" x14ac:dyDescent="0.3">
      <c r="A11" s="156" t="s">
        <v>856</v>
      </c>
      <c r="B11" s="158"/>
      <c r="C11" s="75"/>
      <c r="D11" s="75"/>
      <c r="E11" s="75"/>
      <c r="F11" s="75"/>
      <c r="G11" s="36">
        <f>+G9+G10</f>
        <v>16.71</v>
      </c>
    </row>
    <row r="12" spans="1:7" x14ac:dyDescent="0.3">
      <c r="A12" s="175" t="s">
        <v>855</v>
      </c>
      <c r="B12" s="176"/>
      <c r="C12" s="176"/>
      <c r="D12" s="176"/>
      <c r="E12" s="176"/>
      <c r="F12" s="176"/>
      <c r="G12" s="176"/>
    </row>
    <row r="13" spans="1:7" ht="13.5" customHeight="1" x14ac:dyDescent="0.3">
      <c r="A13" s="188" t="s">
        <v>7</v>
      </c>
      <c r="B13" s="164"/>
      <c r="C13" s="74" t="s">
        <v>9</v>
      </c>
      <c r="D13" s="74" t="s">
        <v>860</v>
      </c>
      <c r="E13" s="77" t="s">
        <v>864</v>
      </c>
      <c r="F13" s="76" t="s">
        <v>865</v>
      </c>
      <c r="G13" s="77" t="s">
        <v>866</v>
      </c>
    </row>
    <row r="14" spans="1:7" x14ac:dyDescent="0.3">
      <c r="A14" s="189"/>
      <c r="B14" s="166"/>
      <c r="C14" s="76" t="s">
        <v>868</v>
      </c>
      <c r="D14" s="77" t="s">
        <v>869</v>
      </c>
      <c r="E14" s="77" t="s">
        <v>870</v>
      </c>
      <c r="F14" s="76" t="s">
        <v>871</v>
      </c>
      <c r="G14" s="77" t="s">
        <v>872</v>
      </c>
    </row>
    <row r="15" spans="1:7" x14ac:dyDescent="0.3">
      <c r="A15" s="207" t="s">
        <v>239</v>
      </c>
      <c r="B15" s="192"/>
      <c r="C15" s="112">
        <v>5</v>
      </c>
      <c r="D15" s="112">
        <v>3.6</v>
      </c>
      <c r="E15" s="112">
        <f>IF(ISNUMBER(C15),C15*D15,)</f>
        <v>18</v>
      </c>
      <c r="F15" s="113">
        <v>2</v>
      </c>
      <c r="G15" s="112">
        <v>36</v>
      </c>
    </row>
    <row r="16" spans="1:7" x14ac:dyDescent="0.3">
      <c r="A16" s="207" t="s">
        <v>287</v>
      </c>
      <c r="B16" s="192"/>
      <c r="C16" s="112">
        <v>1</v>
      </c>
      <c r="D16" s="112">
        <v>4.04</v>
      </c>
      <c r="E16" s="112">
        <f>IF(ISNUMBER(C16),C16*D16,)</f>
        <v>4.04</v>
      </c>
      <c r="F16" s="113">
        <v>2</v>
      </c>
      <c r="G16" s="112">
        <v>8.08</v>
      </c>
    </row>
    <row r="17" spans="1:7" x14ac:dyDescent="0.3">
      <c r="A17" s="207" t="s">
        <v>306</v>
      </c>
      <c r="B17" s="192"/>
      <c r="C17" s="112">
        <v>1</v>
      </c>
      <c r="D17" s="112">
        <v>3.65</v>
      </c>
      <c r="E17" s="112">
        <f>IF(ISNUMBER(C17),C17*D17,)</f>
        <v>3.65</v>
      </c>
      <c r="F17" s="113">
        <v>2</v>
      </c>
      <c r="G17" s="112">
        <v>7.3</v>
      </c>
    </row>
    <row r="18" spans="1:7" x14ac:dyDescent="0.3">
      <c r="A18" s="152" t="s">
        <v>342</v>
      </c>
      <c r="B18" s="152"/>
      <c r="C18" s="112">
        <v>2</v>
      </c>
      <c r="D18" s="112">
        <v>3.6</v>
      </c>
      <c r="E18" s="112">
        <f>IF(ISNUMBER(C18),C18*D18,)</f>
        <v>7.2</v>
      </c>
      <c r="F18" s="113">
        <v>2</v>
      </c>
      <c r="G18" s="112">
        <v>14.4</v>
      </c>
    </row>
    <row r="19" spans="1:7" x14ac:dyDescent="0.3">
      <c r="A19" s="156" t="s">
        <v>857</v>
      </c>
      <c r="B19" s="158"/>
      <c r="C19" s="68"/>
      <c r="D19" s="68"/>
      <c r="E19" s="68"/>
      <c r="F19" s="68"/>
      <c r="G19" s="36">
        <f>+G18+G17+G16+G15</f>
        <v>65.78</v>
      </c>
    </row>
    <row r="20" spans="1:7" x14ac:dyDescent="0.3">
      <c r="A20" s="161" t="s">
        <v>858</v>
      </c>
      <c r="B20" s="162"/>
      <c r="C20" s="162"/>
      <c r="D20" s="162"/>
      <c r="E20" s="162"/>
      <c r="F20" s="162"/>
      <c r="G20" s="162"/>
    </row>
    <row r="21" spans="1:7" x14ac:dyDescent="0.3">
      <c r="A21" s="188" t="s">
        <v>7</v>
      </c>
      <c r="B21" s="164"/>
      <c r="C21" s="30"/>
      <c r="D21" s="77" t="s">
        <v>8</v>
      </c>
      <c r="E21" s="77" t="s">
        <v>9</v>
      </c>
      <c r="F21" s="79" t="s">
        <v>867</v>
      </c>
      <c r="G21" s="77" t="s">
        <v>866</v>
      </c>
    </row>
    <row r="22" spans="1:7" s="1" customFormat="1" ht="12" x14ac:dyDescent="0.25">
      <c r="A22" s="189"/>
      <c r="B22" s="166"/>
      <c r="C22" s="30"/>
      <c r="D22" s="77"/>
      <c r="E22" s="77" t="s">
        <v>868</v>
      </c>
      <c r="F22" s="76" t="s">
        <v>869</v>
      </c>
      <c r="G22" s="77" t="s">
        <v>870</v>
      </c>
    </row>
    <row r="23" spans="1:7" s="1" customFormat="1" ht="12" x14ac:dyDescent="0.25">
      <c r="A23" s="219" t="s">
        <v>592</v>
      </c>
      <c r="B23" s="220"/>
      <c r="C23" s="30"/>
      <c r="D23" s="114" t="s">
        <v>418</v>
      </c>
      <c r="E23" s="112">
        <v>90</v>
      </c>
      <c r="F23" s="112">
        <v>0.14000000000000001</v>
      </c>
      <c r="G23" s="112">
        <v>12.6</v>
      </c>
    </row>
    <row r="24" spans="1:7" s="1" customFormat="1" ht="12" customHeight="1" x14ac:dyDescent="0.25">
      <c r="A24" s="217" t="s">
        <v>594</v>
      </c>
      <c r="B24" s="218"/>
      <c r="C24" s="30"/>
      <c r="D24" s="114" t="s">
        <v>19</v>
      </c>
      <c r="E24" s="112">
        <v>0.33</v>
      </c>
      <c r="F24" s="115">
        <v>6</v>
      </c>
      <c r="G24" s="112">
        <v>1.98</v>
      </c>
    </row>
    <row r="25" spans="1:7" s="1" customFormat="1" ht="12" x14ac:dyDescent="0.25">
      <c r="A25" s="217" t="s">
        <v>596</v>
      </c>
      <c r="B25" s="218"/>
      <c r="C25" s="30"/>
      <c r="D25" s="114" t="s">
        <v>19</v>
      </c>
      <c r="E25" s="112">
        <v>1</v>
      </c>
      <c r="F25" s="115">
        <v>1</v>
      </c>
      <c r="G25" s="112">
        <v>1</v>
      </c>
    </row>
    <row r="26" spans="1:7" s="1" customFormat="1" ht="12" customHeight="1" x14ac:dyDescent="0.25">
      <c r="A26" s="217" t="s">
        <v>948</v>
      </c>
      <c r="B26" s="218"/>
      <c r="C26" s="30"/>
      <c r="D26" s="114" t="s">
        <v>31</v>
      </c>
      <c r="E26" s="112">
        <v>1</v>
      </c>
      <c r="F26" s="115">
        <v>5</v>
      </c>
      <c r="G26" s="112">
        <v>5</v>
      </c>
    </row>
    <row r="27" spans="1:7" s="1" customFormat="1" ht="12" x14ac:dyDescent="0.25">
      <c r="A27" s="217" t="s">
        <v>446</v>
      </c>
      <c r="B27" s="218"/>
      <c r="C27" s="30"/>
      <c r="D27" s="114" t="s">
        <v>77</v>
      </c>
      <c r="E27" s="112">
        <v>1</v>
      </c>
      <c r="F27" s="115">
        <v>1.67</v>
      </c>
      <c r="G27" s="112">
        <v>1.67</v>
      </c>
    </row>
    <row r="28" spans="1:7" s="1" customFormat="1" ht="12" customHeight="1" x14ac:dyDescent="0.25">
      <c r="A28" s="217" t="s">
        <v>949</v>
      </c>
      <c r="B28" s="218"/>
      <c r="C28" s="30"/>
      <c r="D28" s="114" t="s">
        <v>84</v>
      </c>
      <c r="E28" s="112">
        <v>1</v>
      </c>
      <c r="F28" s="115">
        <v>11.3</v>
      </c>
      <c r="G28" s="112">
        <v>11.3</v>
      </c>
    </row>
    <row r="29" spans="1:7" s="1" customFormat="1" ht="12" customHeight="1" x14ac:dyDescent="0.2">
      <c r="A29" s="217" t="s">
        <v>448</v>
      </c>
      <c r="B29" s="218"/>
      <c r="C29" s="35"/>
      <c r="D29" s="114" t="s">
        <v>77</v>
      </c>
      <c r="E29" s="112">
        <v>22</v>
      </c>
      <c r="F29" s="115">
        <v>0.85</v>
      </c>
      <c r="G29" s="112">
        <v>18.7</v>
      </c>
    </row>
    <row r="30" spans="1:7" s="1" customFormat="1" ht="11.4" x14ac:dyDescent="0.2">
      <c r="A30" s="156" t="s">
        <v>861</v>
      </c>
      <c r="B30" s="157"/>
      <c r="C30" s="64"/>
      <c r="D30" s="64"/>
      <c r="E30" s="64"/>
      <c r="F30" s="65"/>
      <c r="G30" s="36">
        <f>SUM(G23:G29)</f>
        <v>52.25</v>
      </c>
    </row>
    <row r="31" spans="1:7" s="1" customFormat="1" ht="12" x14ac:dyDescent="0.25">
      <c r="A31" s="161" t="s">
        <v>862</v>
      </c>
      <c r="B31" s="162"/>
      <c r="C31" s="162"/>
      <c r="D31" s="162"/>
      <c r="E31" s="162"/>
      <c r="F31" s="162"/>
      <c r="G31" s="162"/>
    </row>
    <row r="32" spans="1:7" s="1" customFormat="1" ht="12" x14ac:dyDescent="0.25">
      <c r="A32" s="163" t="s">
        <v>7</v>
      </c>
      <c r="B32" s="164"/>
      <c r="C32" s="69"/>
      <c r="D32" s="74" t="s">
        <v>8</v>
      </c>
      <c r="E32" s="74" t="s">
        <v>9</v>
      </c>
      <c r="F32" s="74" t="s">
        <v>859</v>
      </c>
      <c r="G32" s="74" t="s">
        <v>866</v>
      </c>
    </row>
    <row r="33" spans="1:7" s="1" customFormat="1" ht="11.4" x14ac:dyDescent="0.2">
      <c r="A33" s="165"/>
      <c r="B33" s="166"/>
      <c r="C33" s="35"/>
      <c r="D33" s="36"/>
      <c r="E33" s="77" t="s">
        <v>868</v>
      </c>
      <c r="F33" s="76" t="s">
        <v>869</v>
      </c>
      <c r="G33" s="77" t="s">
        <v>870</v>
      </c>
    </row>
    <row r="34" spans="1:7" s="1" customFormat="1" ht="11.4" x14ac:dyDescent="0.2">
      <c r="A34" s="159"/>
      <c r="B34" s="160"/>
      <c r="C34" s="35"/>
      <c r="D34" s="36"/>
      <c r="E34" s="36">
        <v>0</v>
      </c>
      <c r="F34" s="59">
        <v>0</v>
      </c>
      <c r="G34" s="36">
        <f>E34*F34</f>
        <v>0</v>
      </c>
    </row>
    <row r="35" spans="1:7" s="1" customFormat="1" ht="12" x14ac:dyDescent="0.25">
      <c r="A35" s="156" t="s">
        <v>863</v>
      </c>
      <c r="B35" s="158"/>
      <c r="C35" s="78"/>
      <c r="D35" s="78"/>
      <c r="E35" s="78"/>
      <c r="F35" s="78"/>
      <c r="G35" s="36">
        <f>+G34</f>
        <v>0</v>
      </c>
    </row>
    <row r="36" spans="1:7" s="1" customFormat="1" ht="12" x14ac:dyDescent="0.25">
      <c r="A36" s="82"/>
      <c r="B36" s="83"/>
      <c r="C36" s="78"/>
      <c r="D36" s="167" t="s">
        <v>873</v>
      </c>
      <c r="E36" s="168"/>
      <c r="F36" s="169"/>
      <c r="G36" s="36">
        <f>SUM(G11,G19,G30,G35)</f>
        <v>134.74</v>
      </c>
    </row>
    <row r="37" spans="1:7" s="1" customFormat="1" ht="12" x14ac:dyDescent="0.25">
      <c r="A37" s="82"/>
      <c r="B37" s="83"/>
      <c r="C37" s="78"/>
      <c r="D37" s="167" t="s">
        <v>874</v>
      </c>
      <c r="E37" s="168"/>
      <c r="F37" s="169"/>
      <c r="G37" s="36"/>
    </row>
    <row r="38" spans="1:7" s="1" customFormat="1" ht="12" x14ac:dyDescent="0.25">
      <c r="A38" s="149"/>
      <c r="B38" s="151"/>
      <c r="C38" s="38"/>
      <c r="D38" s="183" t="s">
        <v>875</v>
      </c>
      <c r="E38" s="184"/>
      <c r="F38" s="185"/>
      <c r="G38" s="38"/>
    </row>
    <row r="39" spans="1:7" s="1" customFormat="1" ht="12" x14ac:dyDescent="0.25">
      <c r="A39" s="70"/>
      <c r="B39" s="71"/>
      <c r="C39" s="38"/>
      <c r="D39" s="180" t="s">
        <v>876</v>
      </c>
      <c r="E39" s="181"/>
      <c r="F39" s="182"/>
      <c r="G39" s="38"/>
    </row>
    <row r="40" spans="1:7" s="1" customFormat="1" ht="12" x14ac:dyDescent="0.25">
      <c r="A40" s="149"/>
      <c r="B40" s="151"/>
      <c r="C40" s="38"/>
      <c r="D40" s="180" t="s">
        <v>877</v>
      </c>
      <c r="E40" s="181"/>
      <c r="F40" s="182"/>
      <c r="G40" s="38"/>
    </row>
    <row r="41" spans="1:7" s="1" customFormat="1" ht="12" x14ac:dyDescent="0.25">
      <c r="A41" s="45"/>
      <c r="B41" s="23"/>
      <c r="C41" s="46"/>
      <c r="D41" s="25"/>
      <c r="E41" s="25"/>
      <c r="F41" s="46"/>
      <c r="G41" s="46"/>
    </row>
    <row r="42" spans="1:7" s="1" customFormat="1" ht="11.4" x14ac:dyDescent="0.2">
      <c r="A42" s="84" t="s">
        <v>878</v>
      </c>
      <c r="B42" s="48"/>
      <c r="C42" s="50"/>
      <c r="D42" s="50"/>
      <c r="E42" s="50"/>
      <c r="F42" s="50"/>
      <c r="G42" s="50"/>
    </row>
  </sheetData>
  <sheetProtection formatCells="0" formatColumns="0" formatRows="0" insertColumns="0" insertRows="0" insertHyperlinks="0" deleteColumns="0" deleteRows="0" sort="0" autoFilter="0" pivotTables="0"/>
  <mergeCells count="39">
    <mergeCell ref="A15:B15"/>
    <mergeCell ref="A16:B16"/>
    <mergeCell ref="A17:B17"/>
    <mergeCell ref="A23:B23"/>
    <mergeCell ref="A24:B24"/>
    <mergeCell ref="A38:B38"/>
    <mergeCell ref="D38:F38"/>
    <mergeCell ref="D39:F39"/>
    <mergeCell ref="A40:B40"/>
    <mergeCell ref="D40:F40"/>
    <mergeCell ref="D37:F37"/>
    <mergeCell ref="A18:B18"/>
    <mergeCell ref="A19:B19"/>
    <mergeCell ref="A20:G20"/>
    <mergeCell ref="A21:B22"/>
    <mergeCell ref="A29:B29"/>
    <mergeCell ref="A30:B30"/>
    <mergeCell ref="A31:G31"/>
    <mergeCell ref="A32:B33"/>
    <mergeCell ref="A34:B34"/>
    <mergeCell ref="A35:B35"/>
    <mergeCell ref="D36:F36"/>
    <mergeCell ref="A25:B25"/>
    <mergeCell ref="A26:B26"/>
    <mergeCell ref="A27:B27"/>
    <mergeCell ref="A28:B28"/>
    <mergeCell ref="A13:B14"/>
    <mergeCell ref="A1:G1"/>
    <mergeCell ref="B2:C2"/>
    <mergeCell ref="F2:G2"/>
    <mergeCell ref="B3:C3"/>
    <mergeCell ref="B4:G4"/>
    <mergeCell ref="B5:G5"/>
    <mergeCell ref="A6:G6"/>
    <mergeCell ref="A7:B8"/>
    <mergeCell ref="A9:B9"/>
    <mergeCell ref="A11:B11"/>
    <mergeCell ref="A12:G12"/>
    <mergeCell ref="A10:B10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54C4ED-A39E-48B3-B28C-FB7D380A2E35}">
  <dimension ref="A1:IU32"/>
  <sheetViews>
    <sheetView workbookViewId="0">
      <selection activeCell="J24" sqref="J24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897</v>
      </c>
      <c r="C3" s="171"/>
      <c r="E3" s="21"/>
      <c r="F3" s="21" t="s">
        <v>8</v>
      </c>
      <c r="G3" s="72" t="s">
        <v>34</v>
      </c>
    </row>
    <row r="4" spans="1:7" ht="26.4" customHeight="1" x14ac:dyDescent="0.3">
      <c r="A4" s="21" t="s">
        <v>853</v>
      </c>
      <c r="B4" s="193" t="str">
        <f>PMA!C22</f>
        <v>Registro de generador de desechos peligrosos</v>
      </c>
      <c r="C4" s="194"/>
      <c r="D4" s="194"/>
      <c r="E4" s="194"/>
      <c r="F4" s="194"/>
      <c r="G4" s="194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x14ac:dyDescent="0.3">
      <c r="A9" s="173" t="s">
        <v>219</v>
      </c>
      <c r="B9" s="174"/>
      <c r="C9" s="36" t="s">
        <v>221</v>
      </c>
      <c r="D9" s="36">
        <v>0</v>
      </c>
      <c r="E9" s="36"/>
      <c r="F9" s="36"/>
      <c r="G9" s="36">
        <v>0</v>
      </c>
    </row>
    <row r="10" spans="1:7" x14ac:dyDescent="0.3">
      <c r="A10" s="156" t="s">
        <v>856</v>
      </c>
      <c r="B10" s="158"/>
      <c r="C10" s="68"/>
      <c r="D10" s="68"/>
      <c r="E10" s="68"/>
      <c r="F10" s="68"/>
      <c r="G10" s="36">
        <f>+G9</f>
        <v>0</v>
      </c>
    </row>
    <row r="11" spans="1:7" x14ac:dyDescent="0.3">
      <c r="A11" s="175" t="s">
        <v>855</v>
      </c>
      <c r="B11" s="176"/>
      <c r="C11" s="176"/>
      <c r="D11" s="176"/>
      <c r="E11" s="176"/>
      <c r="F11" s="176"/>
      <c r="G11" s="176"/>
    </row>
    <row r="12" spans="1:7" ht="13.5" customHeight="1" x14ac:dyDescent="0.3">
      <c r="A12" s="188" t="s">
        <v>7</v>
      </c>
      <c r="B12" s="164"/>
      <c r="C12" s="74" t="s">
        <v>9</v>
      </c>
      <c r="D12" s="74" t="s">
        <v>860</v>
      </c>
      <c r="E12" s="77" t="s">
        <v>864</v>
      </c>
      <c r="F12" s="76" t="s">
        <v>865</v>
      </c>
      <c r="G12" s="77" t="s">
        <v>866</v>
      </c>
    </row>
    <row r="13" spans="1:7" x14ac:dyDescent="0.3">
      <c r="A13" s="189"/>
      <c r="B13" s="166"/>
      <c r="C13" s="76" t="s">
        <v>868</v>
      </c>
      <c r="D13" s="77" t="s">
        <v>869</v>
      </c>
      <c r="E13" s="77" t="s">
        <v>870</v>
      </c>
      <c r="F13" s="76" t="s">
        <v>871</v>
      </c>
      <c r="G13" s="77" t="s">
        <v>872</v>
      </c>
    </row>
    <row r="14" spans="1:7" x14ac:dyDescent="0.3">
      <c r="A14" s="152"/>
      <c r="B14" s="152"/>
      <c r="C14" s="36"/>
      <c r="D14" s="36"/>
      <c r="E14" s="36"/>
      <c r="F14" s="36"/>
      <c r="G14" s="36"/>
    </row>
    <row r="15" spans="1:7" x14ac:dyDescent="0.3">
      <c r="A15" s="156" t="s">
        <v>857</v>
      </c>
      <c r="B15" s="158"/>
      <c r="C15" s="68"/>
      <c r="D15" s="68"/>
      <c r="E15" s="68"/>
      <c r="F15" s="68"/>
      <c r="G15" s="36">
        <f>+G14</f>
        <v>0</v>
      </c>
    </row>
    <row r="16" spans="1:7" x14ac:dyDescent="0.3">
      <c r="A16" s="161" t="s">
        <v>858</v>
      </c>
      <c r="B16" s="162"/>
      <c r="C16" s="162"/>
      <c r="D16" s="162"/>
      <c r="E16" s="162"/>
      <c r="F16" s="162"/>
      <c r="G16" s="162"/>
    </row>
    <row r="17" spans="1:7" s="1" customFormat="1" ht="12" x14ac:dyDescent="0.25">
      <c r="A17" s="163" t="s">
        <v>7</v>
      </c>
      <c r="B17" s="164"/>
      <c r="C17" s="30"/>
      <c r="D17" s="77" t="s">
        <v>8</v>
      </c>
      <c r="E17" s="77" t="s">
        <v>9</v>
      </c>
      <c r="F17" s="79" t="s">
        <v>867</v>
      </c>
      <c r="G17" s="77" t="s">
        <v>866</v>
      </c>
    </row>
    <row r="18" spans="1:7" s="1" customFormat="1" ht="12" x14ac:dyDescent="0.25">
      <c r="A18" s="165"/>
      <c r="B18" s="166"/>
      <c r="C18" s="30"/>
      <c r="D18" s="77"/>
      <c r="E18" s="77" t="s">
        <v>868</v>
      </c>
      <c r="F18" s="76" t="s">
        <v>869</v>
      </c>
      <c r="G18" s="77" t="s">
        <v>870</v>
      </c>
    </row>
    <row r="19" spans="1:7" s="1" customFormat="1" ht="24" customHeight="1" x14ac:dyDescent="0.25">
      <c r="A19" s="195" t="s">
        <v>908</v>
      </c>
      <c r="B19" s="196"/>
      <c r="C19" s="30"/>
      <c r="D19" s="86" t="s">
        <v>8</v>
      </c>
      <c r="E19" s="87">
        <v>1</v>
      </c>
      <c r="F19" s="88">
        <v>1500</v>
      </c>
      <c r="G19" s="87">
        <f>F19*E19</f>
        <v>1500</v>
      </c>
    </row>
    <row r="20" spans="1:7" s="1" customFormat="1" ht="11.4" x14ac:dyDescent="0.2">
      <c r="A20" s="156" t="s">
        <v>861</v>
      </c>
      <c r="B20" s="157"/>
      <c r="C20" s="64"/>
      <c r="D20" s="64"/>
      <c r="E20" s="64"/>
      <c r="F20" s="65"/>
      <c r="G20" s="36">
        <f>SUM(G19)</f>
        <v>1500</v>
      </c>
    </row>
    <row r="21" spans="1:7" s="1" customFormat="1" ht="12" x14ac:dyDescent="0.25">
      <c r="A21" s="161" t="s">
        <v>862</v>
      </c>
      <c r="B21" s="162"/>
      <c r="C21" s="162"/>
      <c r="D21" s="162"/>
      <c r="E21" s="162"/>
      <c r="F21" s="162"/>
      <c r="G21" s="162"/>
    </row>
    <row r="22" spans="1:7" s="1" customFormat="1" ht="12" x14ac:dyDescent="0.25">
      <c r="A22" s="163" t="s">
        <v>7</v>
      </c>
      <c r="B22" s="164"/>
      <c r="C22" s="69"/>
      <c r="D22" s="74" t="s">
        <v>8</v>
      </c>
      <c r="E22" s="74" t="s">
        <v>9</v>
      </c>
      <c r="F22" s="74" t="s">
        <v>859</v>
      </c>
      <c r="G22" s="74" t="s">
        <v>866</v>
      </c>
    </row>
    <row r="23" spans="1:7" s="1" customFormat="1" ht="11.4" x14ac:dyDescent="0.2">
      <c r="A23" s="165"/>
      <c r="B23" s="166"/>
      <c r="C23" s="35"/>
      <c r="D23" s="36"/>
      <c r="E23" s="77" t="s">
        <v>868</v>
      </c>
      <c r="F23" s="76" t="s">
        <v>869</v>
      </c>
      <c r="G23" s="77" t="s">
        <v>870</v>
      </c>
    </row>
    <row r="24" spans="1:7" s="1" customFormat="1" ht="11.4" x14ac:dyDescent="0.2">
      <c r="A24" s="159"/>
      <c r="B24" s="160"/>
      <c r="C24" s="35"/>
      <c r="D24" s="36"/>
      <c r="E24" s="36">
        <v>0</v>
      </c>
      <c r="F24" s="59">
        <v>0</v>
      </c>
      <c r="G24" s="36">
        <f>E24*F24</f>
        <v>0</v>
      </c>
    </row>
    <row r="25" spans="1:7" s="1" customFormat="1" ht="12" x14ac:dyDescent="0.25">
      <c r="A25" s="156" t="s">
        <v>863</v>
      </c>
      <c r="B25" s="158"/>
      <c r="C25" s="78"/>
      <c r="D25" s="78"/>
      <c r="E25" s="78"/>
      <c r="F25" s="78"/>
      <c r="G25" s="36">
        <f>+G24</f>
        <v>0</v>
      </c>
    </row>
    <row r="26" spans="1:7" s="1" customFormat="1" ht="12" x14ac:dyDescent="0.25">
      <c r="A26" s="82"/>
      <c r="B26" s="83"/>
      <c r="C26" s="78"/>
      <c r="D26" s="167" t="s">
        <v>873</v>
      </c>
      <c r="E26" s="168"/>
      <c r="F26" s="169"/>
      <c r="G26" s="36">
        <f>SUM(G10,G15,G20,G25)</f>
        <v>1500</v>
      </c>
    </row>
    <row r="27" spans="1:7" s="1" customFormat="1" ht="12" x14ac:dyDescent="0.25">
      <c r="A27" s="82"/>
      <c r="B27" s="83"/>
      <c r="C27" s="78"/>
      <c r="D27" s="167" t="s">
        <v>874</v>
      </c>
      <c r="E27" s="168"/>
      <c r="F27" s="169"/>
      <c r="G27" s="36"/>
    </row>
    <row r="28" spans="1:7" s="1" customFormat="1" ht="12" x14ac:dyDescent="0.25">
      <c r="A28" s="149"/>
      <c r="B28" s="151"/>
      <c r="C28" s="38"/>
      <c r="D28" s="183" t="s">
        <v>875</v>
      </c>
      <c r="E28" s="184"/>
      <c r="F28" s="185"/>
      <c r="G28" s="38"/>
    </row>
    <row r="29" spans="1:7" s="1" customFormat="1" ht="12" x14ac:dyDescent="0.25">
      <c r="A29" s="70"/>
      <c r="B29" s="71"/>
      <c r="C29" s="38"/>
      <c r="D29" s="180" t="s">
        <v>876</v>
      </c>
      <c r="E29" s="181"/>
      <c r="F29" s="182"/>
      <c r="G29" s="38"/>
    </row>
    <row r="30" spans="1:7" s="1" customFormat="1" ht="12" x14ac:dyDescent="0.25">
      <c r="A30" s="149"/>
      <c r="B30" s="151"/>
      <c r="C30" s="38"/>
      <c r="D30" s="180" t="s">
        <v>877</v>
      </c>
      <c r="E30" s="181"/>
      <c r="F30" s="182"/>
      <c r="G30" s="38"/>
    </row>
    <row r="31" spans="1:7" s="1" customFormat="1" ht="12" x14ac:dyDescent="0.25">
      <c r="A31" s="45"/>
      <c r="B31" s="23"/>
      <c r="C31" s="46"/>
      <c r="D31" s="25"/>
      <c r="E31" s="25"/>
      <c r="F31" s="46"/>
      <c r="G31" s="46"/>
    </row>
    <row r="32" spans="1:7" s="1" customFormat="1" ht="11.4" x14ac:dyDescent="0.2">
      <c r="A32" s="84" t="s">
        <v>878</v>
      </c>
      <c r="B32" s="48"/>
      <c r="C32" s="50"/>
      <c r="D32" s="50"/>
      <c r="E32" s="50"/>
      <c r="F32" s="50"/>
      <c r="G32" s="50"/>
    </row>
  </sheetData>
  <sheetProtection formatCells="0" formatColumns="0" formatRows="0" insertColumns="0" insertRows="0" insertHyperlinks="0" deleteColumns="0" deleteRows="0" sort="0" autoFilter="0" pivotTables="0"/>
  <mergeCells count="29">
    <mergeCell ref="A28:B28"/>
    <mergeCell ref="D28:F28"/>
    <mergeCell ref="D29:F29"/>
    <mergeCell ref="A30:B30"/>
    <mergeCell ref="D30:F30"/>
    <mergeCell ref="D27:F27"/>
    <mergeCell ref="A14:B14"/>
    <mergeCell ref="A15:B15"/>
    <mergeCell ref="A16:G16"/>
    <mergeCell ref="A17:B18"/>
    <mergeCell ref="A19:B19"/>
    <mergeCell ref="A20:B20"/>
    <mergeCell ref="A21:G21"/>
    <mergeCell ref="A22:B23"/>
    <mergeCell ref="A24:B24"/>
    <mergeCell ref="A25:B25"/>
    <mergeCell ref="D26:F26"/>
    <mergeCell ref="A12:B13"/>
    <mergeCell ref="A1:G1"/>
    <mergeCell ref="B2:C2"/>
    <mergeCell ref="F2:G2"/>
    <mergeCell ref="B3:C3"/>
    <mergeCell ref="B4:G4"/>
    <mergeCell ref="B5:G5"/>
    <mergeCell ref="A6:G6"/>
    <mergeCell ref="A7:B8"/>
    <mergeCell ref="A9:B9"/>
    <mergeCell ref="A10:B10"/>
    <mergeCell ref="A11:G1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V3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37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38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310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6.2E-2</v>
      </c>
      <c r="H11" s="37">
        <v>1.0693299999999999E-2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6.2E-2</v>
      </c>
      <c r="H12" s="37">
        <v>1.0693299999999999E-2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ht="22.8" x14ac:dyDescent="0.3">
      <c r="A16" s="32" t="s">
        <v>311</v>
      </c>
      <c r="B16" s="33" t="s">
        <v>312</v>
      </c>
      <c r="C16" s="34" t="s">
        <v>313</v>
      </c>
      <c r="D16" s="35">
        <v>1</v>
      </c>
      <c r="E16" s="36">
        <v>4.5</v>
      </c>
      <c r="F16" s="38"/>
      <c r="G16" s="36">
        <v>4.5</v>
      </c>
      <c r="H16" s="37">
        <v>0.77612970000000003</v>
      </c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4.5</v>
      </c>
      <c r="H17" s="37">
        <v>0.77612970000000003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238</v>
      </c>
      <c r="B26" s="152" t="s">
        <v>239</v>
      </c>
      <c r="C26" s="152"/>
      <c r="D26" s="36">
        <v>2</v>
      </c>
      <c r="E26" s="36">
        <v>3.6</v>
      </c>
      <c r="F26" s="35">
        <v>0.11</v>
      </c>
      <c r="G26" s="36">
        <v>0.79200000000000004</v>
      </c>
      <c r="H26" s="37">
        <v>0.13659879999999999</v>
      </c>
    </row>
    <row r="27" spans="1:8" x14ac:dyDescent="0.3">
      <c r="A27" s="32" t="s">
        <v>286</v>
      </c>
      <c r="B27" s="152" t="s">
        <v>287</v>
      </c>
      <c r="C27" s="152"/>
      <c r="D27" s="36">
        <v>1</v>
      </c>
      <c r="E27" s="36">
        <v>4.04</v>
      </c>
      <c r="F27" s="35">
        <v>0.11</v>
      </c>
      <c r="G27" s="36">
        <v>0.44400000000000001</v>
      </c>
      <c r="H27" s="37">
        <v>7.6578099999999996E-2</v>
      </c>
    </row>
    <row r="28" spans="1:8" x14ac:dyDescent="0.3">
      <c r="A28" s="142" t="s">
        <v>240</v>
      </c>
      <c r="B28" s="142"/>
      <c r="C28" s="142"/>
      <c r="D28" s="142"/>
      <c r="E28" s="142"/>
      <c r="F28" s="142"/>
      <c r="G28" s="36">
        <v>1.236</v>
      </c>
      <c r="H28" s="37">
        <v>0.2131769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7" t="s">
        <v>241</v>
      </c>
      <c r="B30" s="148"/>
      <c r="C30" s="148"/>
      <c r="D30" s="148"/>
      <c r="E30" s="148"/>
      <c r="F30" s="148"/>
      <c r="G30" s="42"/>
      <c r="H30" s="20">
        <v>5.798</v>
      </c>
    </row>
    <row r="31" spans="1:8" x14ac:dyDescent="0.3">
      <c r="A31" s="41"/>
      <c r="B31" s="42"/>
      <c r="C31" s="42"/>
      <c r="D31" s="42"/>
      <c r="E31" s="42"/>
      <c r="F31" s="42"/>
      <c r="G31" s="42"/>
      <c r="H31" s="20"/>
    </row>
    <row r="32" spans="1:8" x14ac:dyDescent="0.3">
      <c r="A32" s="149" t="s">
        <v>242</v>
      </c>
      <c r="B32" s="150"/>
      <c r="C32" s="150"/>
      <c r="D32" s="150"/>
      <c r="E32" s="150"/>
      <c r="F32" s="150"/>
      <c r="G32" s="150"/>
      <c r="H32" s="151"/>
    </row>
    <row r="33" spans="1:8" x14ac:dyDescent="0.3">
      <c r="A33" s="147" t="s">
        <v>243</v>
      </c>
      <c r="B33" s="148"/>
      <c r="C33" s="148"/>
      <c r="D33" s="148"/>
      <c r="E33" s="148"/>
      <c r="F33" s="148"/>
      <c r="G33" s="42"/>
      <c r="H33" s="20">
        <v>1.218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5" t="s">
        <v>244</v>
      </c>
      <c r="B35" s="146"/>
      <c r="C35" s="146"/>
      <c r="D35" s="146"/>
      <c r="E35" s="146"/>
      <c r="F35" s="146"/>
      <c r="G35" s="43"/>
      <c r="H35" s="44">
        <v>7.016</v>
      </c>
    </row>
    <row r="36" spans="1:8" x14ac:dyDescent="0.3">
      <c r="A36" s="45"/>
      <c r="B36" s="23"/>
      <c r="C36" s="24"/>
      <c r="D36" s="46"/>
      <c r="E36" s="25"/>
      <c r="F36" s="46"/>
      <c r="G36" s="46"/>
      <c r="H36" s="25"/>
    </row>
    <row r="37" spans="1:8" x14ac:dyDescent="0.3">
      <c r="A37" s="47" t="s">
        <v>203</v>
      </c>
      <c r="B37" s="48" t="s">
        <v>314</v>
      </c>
      <c r="C37" s="49"/>
      <c r="D37" s="50"/>
      <c r="E37" s="50"/>
      <c r="F37" s="50"/>
      <c r="G37" s="50"/>
      <c r="H37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4:H24"/>
    <mergeCell ref="A35:F35"/>
    <mergeCell ref="A33:F33"/>
    <mergeCell ref="A28:F28"/>
    <mergeCell ref="A30:F30"/>
    <mergeCell ref="A32:H32"/>
    <mergeCell ref="B27:C27"/>
    <mergeCell ref="B26:C26"/>
    <mergeCell ref="B25:C25"/>
    <mergeCell ref="A17:F17"/>
    <mergeCell ref="A19:H19"/>
    <mergeCell ref="A22:F22"/>
    <mergeCell ref="A12:F12"/>
    <mergeCell ref="A14:H1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16FBC-68DE-4ED0-B21D-99B4D79C7C21}">
  <dimension ref="A1:IU38"/>
  <sheetViews>
    <sheetView topLeftCell="A4" workbookViewId="0">
      <selection activeCell="J16" sqref="J16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898</v>
      </c>
      <c r="C3" s="171"/>
      <c r="E3" s="21"/>
      <c r="F3" s="21" t="s">
        <v>8</v>
      </c>
      <c r="G3" s="102" t="s">
        <v>84</v>
      </c>
    </row>
    <row r="4" spans="1:7" ht="34.200000000000003" customHeight="1" x14ac:dyDescent="0.3">
      <c r="A4" s="21" t="s">
        <v>853</v>
      </c>
      <c r="B4" s="193" t="str">
        <f>PMA!C23</f>
        <v>Área para almacenamiento de desechos peligrosos</v>
      </c>
      <c r="C4" s="194"/>
      <c r="D4" s="194"/>
      <c r="E4" s="194"/>
      <c r="F4" s="194"/>
      <c r="G4" s="194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s="1" customFormat="1" ht="11.4" x14ac:dyDescent="0.2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s="1" customFormat="1" ht="11.4" x14ac:dyDescent="0.2">
      <c r="A9" s="191" t="s">
        <v>799</v>
      </c>
      <c r="B9" s="192"/>
      <c r="C9" s="112">
        <v>1</v>
      </c>
      <c r="D9" s="112">
        <v>8</v>
      </c>
      <c r="E9" s="112">
        <f>IF(ISNUMBER(C9),C9*D9,)</f>
        <v>8</v>
      </c>
      <c r="F9" s="113">
        <v>0.1</v>
      </c>
      <c r="G9" s="112">
        <v>0.8</v>
      </c>
    </row>
    <row r="10" spans="1:7" s="1" customFormat="1" ht="11.4" x14ac:dyDescent="0.2">
      <c r="A10" s="191" t="s">
        <v>219</v>
      </c>
      <c r="B10" s="192"/>
      <c r="C10" s="112" t="s">
        <v>221</v>
      </c>
      <c r="D10" s="112" t="s">
        <v>1</v>
      </c>
      <c r="E10" s="112">
        <f>IF(ISNUMBER(C10),C10*D10,)</f>
        <v>0</v>
      </c>
      <c r="F10" s="113" t="s">
        <v>1</v>
      </c>
      <c r="G10" s="112">
        <v>0.06</v>
      </c>
    </row>
    <row r="11" spans="1:7" s="1" customFormat="1" ht="11.4" x14ac:dyDescent="0.2">
      <c r="A11" s="201" t="s">
        <v>444</v>
      </c>
      <c r="B11" s="174"/>
      <c r="C11" s="112">
        <v>1</v>
      </c>
      <c r="D11" s="112">
        <v>3.36</v>
      </c>
      <c r="E11" s="112">
        <f>IF(ISNUMBER(C11),C11*D11,)</f>
        <v>3.36</v>
      </c>
      <c r="F11" s="113">
        <v>0.1</v>
      </c>
      <c r="G11" s="112">
        <v>0.34</v>
      </c>
    </row>
    <row r="12" spans="1:7" s="1" customFormat="1" ht="11.4" x14ac:dyDescent="0.2">
      <c r="A12" s="156" t="s">
        <v>856</v>
      </c>
      <c r="B12" s="158"/>
      <c r="C12" s="94"/>
      <c r="D12" s="94"/>
      <c r="E12" s="94"/>
      <c r="F12" s="94"/>
      <c r="G12" s="36">
        <f>+G11+G10+G9</f>
        <v>1.2000000000000002</v>
      </c>
    </row>
    <row r="13" spans="1:7" s="1" customFormat="1" ht="12" x14ac:dyDescent="0.25">
      <c r="A13" s="175" t="s">
        <v>855</v>
      </c>
      <c r="B13" s="176"/>
      <c r="C13" s="176"/>
      <c r="D13" s="176"/>
      <c r="E13" s="176"/>
      <c r="F13" s="176"/>
      <c r="G13" s="176"/>
    </row>
    <row r="14" spans="1:7" s="1" customFormat="1" ht="13.5" customHeight="1" x14ac:dyDescent="0.2">
      <c r="A14" s="188" t="s">
        <v>7</v>
      </c>
      <c r="B14" s="164"/>
      <c r="C14" s="74" t="s">
        <v>9</v>
      </c>
      <c r="D14" s="74" t="s">
        <v>860</v>
      </c>
      <c r="E14" s="77" t="s">
        <v>864</v>
      </c>
      <c r="F14" s="76" t="s">
        <v>865</v>
      </c>
      <c r="G14" s="77" t="s">
        <v>866</v>
      </c>
    </row>
    <row r="15" spans="1:7" s="1" customFormat="1" ht="11.4" x14ac:dyDescent="0.2">
      <c r="A15" s="189"/>
      <c r="B15" s="166"/>
      <c r="C15" s="76" t="s">
        <v>868</v>
      </c>
      <c r="D15" s="77" t="s">
        <v>869</v>
      </c>
      <c r="E15" s="77" t="s">
        <v>870</v>
      </c>
      <c r="F15" s="76" t="s">
        <v>871</v>
      </c>
      <c r="G15" s="77" t="s">
        <v>872</v>
      </c>
    </row>
    <row r="16" spans="1:7" s="1" customFormat="1" ht="11.4" x14ac:dyDescent="0.2">
      <c r="A16" s="152" t="s">
        <v>239</v>
      </c>
      <c r="B16" s="152"/>
      <c r="C16" s="112">
        <v>2</v>
      </c>
      <c r="D16" s="112">
        <v>3.6</v>
      </c>
      <c r="E16" s="112">
        <f>IF(ISNUMBER(C16),C16*D16,)</f>
        <v>7.2</v>
      </c>
      <c r="F16" s="113">
        <v>0.1</v>
      </c>
      <c r="G16" s="112">
        <f>E16*F16</f>
        <v>0.72000000000000008</v>
      </c>
    </row>
    <row r="17" spans="1:7" s="1" customFormat="1" ht="11.4" x14ac:dyDescent="0.2">
      <c r="A17" s="206" t="s">
        <v>936</v>
      </c>
      <c r="B17" s="198"/>
      <c r="C17" s="112">
        <v>1</v>
      </c>
      <c r="D17" s="112">
        <v>3.95</v>
      </c>
      <c r="E17" s="112">
        <f>IF(ISNUMBER(C17),C17*D17,)</f>
        <v>3.95</v>
      </c>
      <c r="F17" s="113">
        <v>0.1</v>
      </c>
      <c r="G17" s="112">
        <f>E17*F17</f>
        <v>0.39500000000000002</v>
      </c>
    </row>
    <row r="18" spans="1:7" s="1" customFormat="1" ht="11.4" x14ac:dyDescent="0.2">
      <c r="A18" s="156" t="s">
        <v>857</v>
      </c>
      <c r="B18" s="158"/>
      <c r="C18" s="94"/>
      <c r="D18" s="94"/>
      <c r="E18" s="94"/>
      <c r="F18" s="94"/>
      <c r="G18" s="36">
        <f>+G16+G17</f>
        <v>1.1150000000000002</v>
      </c>
    </row>
    <row r="19" spans="1:7" s="1" customFormat="1" ht="12" x14ac:dyDescent="0.25">
      <c r="A19" s="161" t="s">
        <v>858</v>
      </c>
      <c r="B19" s="162"/>
      <c r="C19" s="162"/>
      <c r="D19" s="162"/>
      <c r="E19" s="162"/>
      <c r="F19" s="162"/>
      <c r="G19" s="162"/>
    </row>
    <row r="20" spans="1:7" s="1" customFormat="1" ht="12" x14ac:dyDescent="0.25">
      <c r="A20" s="163" t="s">
        <v>7</v>
      </c>
      <c r="B20" s="164"/>
      <c r="C20" s="30"/>
      <c r="D20" s="77" t="s">
        <v>8</v>
      </c>
      <c r="E20" s="77" t="s">
        <v>9</v>
      </c>
      <c r="F20" s="79" t="s">
        <v>867</v>
      </c>
      <c r="G20" s="77" t="s">
        <v>866</v>
      </c>
    </row>
    <row r="21" spans="1:7" s="1" customFormat="1" ht="12" x14ac:dyDescent="0.25">
      <c r="A21" s="165"/>
      <c r="B21" s="166"/>
      <c r="C21" s="30"/>
      <c r="D21" s="77"/>
      <c r="E21" s="77" t="s">
        <v>868</v>
      </c>
      <c r="F21" s="76" t="s">
        <v>869</v>
      </c>
      <c r="G21" s="77" t="s">
        <v>870</v>
      </c>
    </row>
    <row r="22" spans="1:7" s="1" customFormat="1" ht="31.2" customHeight="1" x14ac:dyDescent="0.25">
      <c r="A22" s="195" t="s">
        <v>792</v>
      </c>
      <c r="B22" s="196"/>
      <c r="C22" s="30"/>
      <c r="D22" s="114" t="s">
        <v>84</v>
      </c>
      <c r="E22" s="112">
        <v>0.5</v>
      </c>
      <c r="F22" s="112">
        <v>1</v>
      </c>
      <c r="G22" s="112">
        <v>0.5</v>
      </c>
    </row>
    <row r="23" spans="1:7" s="1" customFormat="1" ht="21" customHeight="1" x14ac:dyDescent="0.25">
      <c r="A23" s="208" t="s">
        <v>405</v>
      </c>
      <c r="B23" s="209"/>
      <c r="C23" s="116"/>
      <c r="D23" s="114" t="s">
        <v>19</v>
      </c>
      <c r="E23" s="112">
        <v>0.3</v>
      </c>
      <c r="F23" s="115">
        <v>90.22</v>
      </c>
      <c r="G23" s="112">
        <v>27.07</v>
      </c>
    </row>
    <row r="24" spans="1:7" s="1" customFormat="1" ht="23.4" customHeight="1" x14ac:dyDescent="0.25">
      <c r="A24" s="208" t="s">
        <v>938</v>
      </c>
      <c r="B24" s="209"/>
      <c r="C24" s="116"/>
      <c r="D24" s="114" t="s">
        <v>937</v>
      </c>
      <c r="E24" s="112">
        <v>1</v>
      </c>
      <c r="F24" s="115">
        <v>82.9</v>
      </c>
      <c r="G24" s="112">
        <v>82.9</v>
      </c>
    </row>
    <row r="25" spans="1:7" s="1" customFormat="1" ht="14.4" customHeight="1" x14ac:dyDescent="0.25">
      <c r="A25" s="208" t="s">
        <v>939</v>
      </c>
      <c r="B25" s="209"/>
      <c r="C25" s="116"/>
      <c r="D25" s="114" t="s">
        <v>31</v>
      </c>
      <c r="E25" s="112">
        <v>2</v>
      </c>
      <c r="F25" s="115">
        <v>60</v>
      </c>
      <c r="G25" s="112">
        <v>120</v>
      </c>
    </row>
    <row r="26" spans="1:7" s="1" customFormat="1" ht="11.4" x14ac:dyDescent="0.2">
      <c r="A26" s="156" t="s">
        <v>861</v>
      </c>
      <c r="B26" s="157"/>
      <c r="C26" s="64"/>
      <c r="D26" s="64"/>
      <c r="E26" s="64"/>
      <c r="F26" s="65"/>
      <c r="G26" s="36">
        <f>SUM(G22:G25)</f>
        <v>230.47</v>
      </c>
    </row>
    <row r="27" spans="1:7" s="1" customFormat="1" ht="12" x14ac:dyDescent="0.25">
      <c r="A27" s="161" t="s">
        <v>862</v>
      </c>
      <c r="B27" s="162"/>
      <c r="C27" s="162"/>
      <c r="D27" s="162"/>
      <c r="E27" s="162"/>
      <c r="F27" s="162"/>
      <c r="G27" s="162"/>
    </row>
    <row r="28" spans="1:7" s="1" customFormat="1" ht="12" x14ac:dyDescent="0.25">
      <c r="A28" s="163" t="s">
        <v>7</v>
      </c>
      <c r="B28" s="164"/>
      <c r="C28" s="95"/>
      <c r="D28" s="74" t="s">
        <v>8</v>
      </c>
      <c r="E28" s="74" t="s">
        <v>9</v>
      </c>
      <c r="F28" s="74" t="s">
        <v>859</v>
      </c>
      <c r="G28" s="74" t="s">
        <v>866</v>
      </c>
    </row>
    <row r="29" spans="1:7" s="1" customFormat="1" ht="11.4" x14ac:dyDescent="0.2">
      <c r="A29" s="165"/>
      <c r="B29" s="166"/>
      <c r="C29" s="35"/>
      <c r="D29" s="36"/>
      <c r="E29" s="77" t="s">
        <v>868</v>
      </c>
      <c r="F29" s="76" t="s">
        <v>869</v>
      </c>
      <c r="G29" s="77" t="s">
        <v>870</v>
      </c>
    </row>
    <row r="30" spans="1:7" s="1" customFormat="1" ht="11.4" x14ac:dyDescent="0.2">
      <c r="A30" s="159"/>
      <c r="B30" s="160"/>
      <c r="C30" s="35"/>
      <c r="D30" s="36"/>
      <c r="E30" s="36">
        <v>0</v>
      </c>
      <c r="F30" s="59">
        <v>0</v>
      </c>
      <c r="G30" s="36">
        <f>E30*F30</f>
        <v>0</v>
      </c>
    </row>
    <row r="31" spans="1:7" s="1" customFormat="1" ht="12" x14ac:dyDescent="0.25">
      <c r="A31" s="156" t="s">
        <v>863</v>
      </c>
      <c r="B31" s="158"/>
      <c r="C31" s="101"/>
      <c r="D31" s="101"/>
      <c r="E31" s="101"/>
      <c r="F31" s="101"/>
      <c r="G31" s="36">
        <f>+G30</f>
        <v>0</v>
      </c>
    </row>
    <row r="32" spans="1:7" s="1" customFormat="1" ht="12" x14ac:dyDescent="0.25">
      <c r="A32" s="98"/>
      <c r="B32" s="99"/>
      <c r="C32" s="101"/>
      <c r="D32" s="167" t="s">
        <v>873</v>
      </c>
      <c r="E32" s="168"/>
      <c r="F32" s="169"/>
      <c r="G32" s="36">
        <f>SUM(G12,G18,G26,G31)</f>
        <v>232.785</v>
      </c>
    </row>
    <row r="33" spans="1:7" s="1" customFormat="1" ht="12" x14ac:dyDescent="0.25">
      <c r="A33" s="98"/>
      <c r="B33" s="99"/>
      <c r="C33" s="101"/>
      <c r="D33" s="167" t="s">
        <v>874</v>
      </c>
      <c r="E33" s="168"/>
      <c r="F33" s="169"/>
      <c r="G33" s="36"/>
    </row>
    <row r="34" spans="1:7" s="1" customFormat="1" ht="12" x14ac:dyDescent="0.25">
      <c r="A34" s="149"/>
      <c r="B34" s="151"/>
      <c r="C34" s="38"/>
      <c r="D34" s="183" t="s">
        <v>875</v>
      </c>
      <c r="E34" s="184"/>
      <c r="F34" s="185"/>
      <c r="G34" s="38"/>
    </row>
    <row r="35" spans="1:7" s="1" customFormat="1" ht="12" x14ac:dyDescent="0.25">
      <c r="A35" s="96"/>
      <c r="B35" s="97"/>
      <c r="C35" s="38"/>
      <c r="D35" s="180" t="s">
        <v>876</v>
      </c>
      <c r="E35" s="181"/>
      <c r="F35" s="182"/>
      <c r="G35" s="38"/>
    </row>
    <row r="36" spans="1:7" s="1" customFormat="1" ht="12" x14ac:dyDescent="0.25">
      <c r="A36" s="149"/>
      <c r="B36" s="151"/>
      <c r="C36" s="38"/>
      <c r="D36" s="180" t="s">
        <v>877</v>
      </c>
      <c r="E36" s="181"/>
      <c r="F36" s="182"/>
      <c r="G36" s="38"/>
    </row>
    <row r="37" spans="1:7" s="1" customFormat="1" ht="12" x14ac:dyDescent="0.25">
      <c r="A37" s="45"/>
      <c r="B37" s="23"/>
      <c r="C37" s="46"/>
      <c r="D37" s="25"/>
      <c r="E37" s="25"/>
      <c r="F37" s="46"/>
      <c r="G37" s="46"/>
    </row>
    <row r="38" spans="1:7" s="1" customFormat="1" ht="11.4" x14ac:dyDescent="0.2">
      <c r="A38" s="84" t="s">
        <v>878</v>
      </c>
      <c r="B38" s="48"/>
      <c r="C38" s="50"/>
      <c r="D38" s="50"/>
      <c r="E38" s="50"/>
      <c r="F38" s="50"/>
      <c r="G38" s="50"/>
    </row>
  </sheetData>
  <sheetProtection formatCells="0" formatColumns="0" formatRows="0" insertColumns="0" insertRows="0" insertHyperlinks="0" deleteColumns="0" deleteRows="0" sort="0" autoFilter="0" pivotTables="0"/>
  <mergeCells count="35">
    <mergeCell ref="A34:B34"/>
    <mergeCell ref="D34:F34"/>
    <mergeCell ref="D35:F35"/>
    <mergeCell ref="A36:B36"/>
    <mergeCell ref="D36:F36"/>
    <mergeCell ref="D33:F33"/>
    <mergeCell ref="A20:B21"/>
    <mergeCell ref="A22:B22"/>
    <mergeCell ref="A23:B23"/>
    <mergeCell ref="A24:B24"/>
    <mergeCell ref="A25:B25"/>
    <mergeCell ref="A26:B26"/>
    <mergeCell ref="A27:G27"/>
    <mergeCell ref="A28:B29"/>
    <mergeCell ref="A30:B30"/>
    <mergeCell ref="A31:B31"/>
    <mergeCell ref="D32:F32"/>
    <mergeCell ref="A19:G19"/>
    <mergeCell ref="A6:G6"/>
    <mergeCell ref="A7:B8"/>
    <mergeCell ref="A9:B9"/>
    <mergeCell ref="A10:B10"/>
    <mergeCell ref="A11:B11"/>
    <mergeCell ref="A12:B12"/>
    <mergeCell ref="A13:G13"/>
    <mergeCell ref="A14:B15"/>
    <mergeCell ref="A16:B16"/>
    <mergeCell ref="A17:B17"/>
    <mergeCell ref="A18:B18"/>
    <mergeCell ref="B5:G5"/>
    <mergeCell ref="A1:G1"/>
    <mergeCell ref="B2:C2"/>
    <mergeCell ref="F2:G2"/>
    <mergeCell ref="B3:C3"/>
    <mergeCell ref="B4:G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5CAA-0EA2-404B-8EA5-0BBB28F7B51C}">
  <dimension ref="A1:IU32"/>
  <sheetViews>
    <sheetView workbookViewId="0">
      <selection activeCell="K21" sqref="K21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899</v>
      </c>
      <c r="C3" s="171"/>
      <c r="E3" s="21"/>
      <c r="F3" s="21" t="s">
        <v>8</v>
      </c>
      <c r="G3" s="102" t="s">
        <v>927</v>
      </c>
    </row>
    <row r="4" spans="1:7" ht="14.4" customHeight="1" x14ac:dyDescent="0.3">
      <c r="A4" s="93" t="s">
        <v>853</v>
      </c>
      <c r="B4" s="199" t="str">
        <f>PMA!C24</f>
        <v>Recipientes metálicos</v>
      </c>
      <c r="C4" s="200"/>
      <c r="D4" s="200"/>
      <c r="E4" s="200"/>
      <c r="F4" s="200"/>
      <c r="G4" s="200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s="1" customFormat="1" ht="11.4" x14ac:dyDescent="0.2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s="1" customFormat="1" ht="11.4" x14ac:dyDescent="0.2">
      <c r="A9" s="210" t="s">
        <v>219</v>
      </c>
      <c r="B9" s="211"/>
      <c r="C9" s="112" t="s">
        <v>221</v>
      </c>
      <c r="D9" s="112" t="s">
        <v>1</v>
      </c>
      <c r="E9" s="112">
        <f>IF(ISNUMBER(C9),C9*D9,)</f>
        <v>0</v>
      </c>
      <c r="F9" s="113" t="s">
        <v>1</v>
      </c>
      <c r="G9" s="112">
        <v>0.02</v>
      </c>
    </row>
    <row r="10" spans="1:7" s="1" customFormat="1" ht="11.4" x14ac:dyDescent="0.2">
      <c r="A10" s="156" t="s">
        <v>856</v>
      </c>
      <c r="B10" s="158"/>
      <c r="C10" s="94"/>
      <c r="D10" s="94"/>
      <c r="E10" s="94"/>
      <c r="F10" s="94"/>
      <c r="G10" s="36">
        <f>G9</f>
        <v>0.02</v>
      </c>
    </row>
    <row r="11" spans="1:7" s="1" customFormat="1" ht="12" x14ac:dyDescent="0.25">
      <c r="A11" s="175" t="s">
        <v>855</v>
      </c>
      <c r="B11" s="176"/>
      <c r="C11" s="176"/>
      <c r="D11" s="176"/>
      <c r="E11" s="176"/>
      <c r="F11" s="176"/>
      <c r="G11" s="176"/>
    </row>
    <row r="12" spans="1:7" s="1" customFormat="1" ht="13.5" customHeight="1" x14ac:dyDescent="0.2">
      <c r="A12" s="188" t="s">
        <v>7</v>
      </c>
      <c r="B12" s="164"/>
      <c r="C12" s="74" t="s">
        <v>9</v>
      </c>
      <c r="D12" s="74" t="s">
        <v>860</v>
      </c>
      <c r="E12" s="77" t="s">
        <v>864</v>
      </c>
      <c r="F12" s="76" t="s">
        <v>865</v>
      </c>
      <c r="G12" s="77" t="s">
        <v>866</v>
      </c>
    </row>
    <row r="13" spans="1:7" s="1" customFormat="1" ht="11.4" x14ac:dyDescent="0.2">
      <c r="A13" s="189"/>
      <c r="B13" s="166"/>
      <c r="C13" s="76" t="s">
        <v>868</v>
      </c>
      <c r="D13" s="77" t="s">
        <v>869</v>
      </c>
      <c r="E13" s="77" t="s">
        <v>870</v>
      </c>
      <c r="F13" s="76" t="s">
        <v>871</v>
      </c>
      <c r="G13" s="77" t="s">
        <v>872</v>
      </c>
    </row>
    <row r="14" spans="1:7" s="1" customFormat="1" ht="11.4" x14ac:dyDescent="0.2">
      <c r="A14" s="152" t="s">
        <v>239</v>
      </c>
      <c r="B14" s="152"/>
      <c r="C14" s="112">
        <v>1</v>
      </c>
      <c r="D14" s="112">
        <v>3.6</v>
      </c>
      <c r="E14" s="112">
        <f>IF(ISNUMBER(C14),C14*D14,)</f>
        <v>3.6</v>
      </c>
      <c r="F14" s="113">
        <v>0.1</v>
      </c>
      <c r="G14" s="112">
        <v>0.36</v>
      </c>
    </row>
    <row r="15" spans="1:7" s="1" customFormat="1" ht="11.4" x14ac:dyDescent="0.2">
      <c r="A15" s="156" t="s">
        <v>857</v>
      </c>
      <c r="B15" s="158"/>
      <c r="C15" s="94"/>
      <c r="D15" s="94"/>
      <c r="E15" s="94"/>
      <c r="F15" s="94"/>
      <c r="G15" s="36">
        <f>+G14</f>
        <v>0.36</v>
      </c>
    </row>
    <row r="16" spans="1:7" s="1" customFormat="1" ht="12" x14ac:dyDescent="0.25">
      <c r="A16" s="161" t="s">
        <v>858</v>
      </c>
      <c r="B16" s="162"/>
      <c r="C16" s="162"/>
      <c r="D16" s="162"/>
      <c r="E16" s="162"/>
      <c r="F16" s="162"/>
      <c r="G16" s="162"/>
    </row>
    <row r="17" spans="1:7" s="1" customFormat="1" ht="12" x14ac:dyDescent="0.25">
      <c r="A17" s="163" t="s">
        <v>7</v>
      </c>
      <c r="B17" s="164"/>
      <c r="C17" s="30"/>
      <c r="D17" s="77" t="s">
        <v>8</v>
      </c>
      <c r="E17" s="77" t="s">
        <v>9</v>
      </c>
      <c r="F17" s="79" t="s">
        <v>867</v>
      </c>
      <c r="G17" s="77" t="s">
        <v>866</v>
      </c>
    </row>
    <row r="18" spans="1:7" s="1" customFormat="1" ht="12" x14ac:dyDescent="0.25">
      <c r="A18" s="165"/>
      <c r="B18" s="166"/>
      <c r="C18" s="30"/>
      <c r="D18" s="77"/>
      <c r="E18" s="77" t="s">
        <v>868</v>
      </c>
      <c r="F18" s="76" t="s">
        <v>869</v>
      </c>
      <c r="G18" s="77" t="s">
        <v>870</v>
      </c>
    </row>
    <row r="19" spans="1:7" s="1" customFormat="1" ht="24" customHeight="1" x14ac:dyDescent="0.25">
      <c r="A19" s="195" t="s">
        <v>941</v>
      </c>
      <c r="B19" s="196"/>
      <c r="C19" s="30"/>
      <c r="D19" s="114" t="s">
        <v>84</v>
      </c>
      <c r="E19" s="112">
        <v>1</v>
      </c>
      <c r="F19" s="112">
        <v>25</v>
      </c>
      <c r="G19" s="112">
        <f>E19*F19</f>
        <v>25</v>
      </c>
    </row>
    <row r="20" spans="1:7" s="1" customFormat="1" ht="11.4" x14ac:dyDescent="0.2">
      <c r="A20" s="156" t="s">
        <v>861</v>
      </c>
      <c r="B20" s="157"/>
      <c r="C20" s="64"/>
      <c r="D20" s="64"/>
      <c r="E20" s="64"/>
      <c r="F20" s="65"/>
      <c r="G20" s="36">
        <f>SUM(G19)</f>
        <v>25</v>
      </c>
    </row>
    <row r="21" spans="1:7" s="1" customFormat="1" ht="12" x14ac:dyDescent="0.25">
      <c r="A21" s="161" t="s">
        <v>862</v>
      </c>
      <c r="B21" s="162"/>
      <c r="C21" s="162"/>
      <c r="D21" s="162"/>
      <c r="E21" s="162"/>
      <c r="F21" s="162"/>
      <c r="G21" s="162"/>
    </row>
    <row r="22" spans="1:7" s="1" customFormat="1" ht="12" x14ac:dyDescent="0.25">
      <c r="A22" s="163" t="s">
        <v>7</v>
      </c>
      <c r="B22" s="164"/>
      <c r="C22" s="95"/>
      <c r="D22" s="74" t="s">
        <v>8</v>
      </c>
      <c r="E22" s="74" t="s">
        <v>9</v>
      </c>
      <c r="F22" s="74" t="s">
        <v>859</v>
      </c>
      <c r="G22" s="74" t="s">
        <v>866</v>
      </c>
    </row>
    <row r="23" spans="1:7" s="1" customFormat="1" ht="11.4" x14ac:dyDescent="0.2">
      <c r="A23" s="165"/>
      <c r="B23" s="166"/>
      <c r="C23" s="35"/>
      <c r="D23" s="36"/>
      <c r="E23" s="77" t="s">
        <v>868</v>
      </c>
      <c r="F23" s="76" t="s">
        <v>869</v>
      </c>
      <c r="G23" s="77" t="s">
        <v>870</v>
      </c>
    </row>
    <row r="24" spans="1:7" s="1" customFormat="1" ht="11.4" x14ac:dyDescent="0.2">
      <c r="A24" s="159"/>
      <c r="B24" s="160"/>
      <c r="C24" s="35"/>
      <c r="D24" s="36"/>
      <c r="E24" s="36">
        <v>0</v>
      </c>
      <c r="F24" s="59">
        <v>0</v>
      </c>
      <c r="G24" s="36">
        <f>E24*F24</f>
        <v>0</v>
      </c>
    </row>
    <row r="25" spans="1:7" s="1" customFormat="1" ht="12" x14ac:dyDescent="0.25">
      <c r="A25" s="156" t="s">
        <v>863</v>
      </c>
      <c r="B25" s="158"/>
      <c r="C25" s="101"/>
      <c r="D25" s="101"/>
      <c r="E25" s="101"/>
      <c r="F25" s="101"/>
      <c r="G25" s="36">
        <f>+G24</f>
        <v>0</v>
      </c>
    </row>
    <row r="26" spans="1:7" s="1" customFormat="1" ht="12" x14ac:dyDescent="0.25">
      <c r="A26" s="98"/>
      <c r="B26" s="99"/>
      <c r="C26" s="101"/>
      <c r="D26" s="167" t="s">
        <v>873</v>
      </c>
      <c r="E26" s="168"/>
      <c r="F26" s="169"/>
      <c r="G26" s="36">
        <f>SUM(G10,G15,G20,G25)</f>
        <v>25.38</v>
      </c>
    </row>
    <row r="27" spans="1:7" s="1" customFormat="1" ht="12" x14ac:dyDescent="0.25">
      <c r="A27" s="98"/>
      <c r="B27" s="99"/>
      <c r="C27" s="101"/>
      <c r="D27" s="167" t="s">
        <v>874</v>
      </c>
      <c r="E27" s="168"/>
      <c r="F27" s="169"/>
      <c r="G27" s="36"/>
    </row>
    <row r="28" spans="1:7" s="1" customFormat="1" ht="12" x14ac:dyDescent="0.25">
      <c r="A28" s="149"/>
      <c r="B28" s="151"/>
      <c r="C28" s="38"/>
      <c r="D28" s="183" t="s">
        <v>875</v>
      </c>
      <c r="E28" s="184"/>
      <c r="F28" s="185"/>
      <c r="G28" s="38"/>
    </row>
    <row r="29" spans="1:7" s="1" customFormat="1" ht="12" x14ac:dyDescent="0.25">
      <c r="A29" s="96"/>
      <c r="B29" s="97"/>
      <c r="C29" s="38"/>
      <c r="D29" s="180" t="s">
        <v>876</v>
      </c>
      <c r="E29" s="181"/>
      <c r="F29" s="182"/>
      <c r="G29" s="38"/>
    </row>
    <row r="30" spans="1:7" s="1" customFormat="1" ht="12" x14ac:dyDescent="0.25">
      <c r="A30" s="149"/>
      <c r="B30" s="151"/>
      <c r="C30" s="38"/>
      <c r="D30" s="180" t="s">
        <v>877</v>
      </c>
      <c r="E30" s="181"/>
      <c r="F30" s="182"/>
      <c r="G30" s="38"/>
    </row>
    <row r="31" spans="1:7" s="1" customFormat="1" ht="12" x14ac:dyDescent="0.25">
      <c r="A31" s="45"/>
      <c r="B31" s="23"/>
      <c r="C31" s="46"/>
      <c r="D31" s="25"/>
      <c r="E31" s="25"/>
      <c r="F31" s="46"/>
      <c r="G31" s="46"/>
    </row>
    <row r="32" spans="1:7" s="1" customFormat="1" ht="11.4" x14ac:dyDescent="0.2">
      <c r="A32" s="84" t="s">
        <v>878</v>
      </c>
      <c r="B32" s="48"/>
      <c r="C32" s="50"/>
      <c r="D32" s="50"/>
      <c r="E32" s="50"/>
      <c r="F32" s="50"/>
      <c r="G32" s="50"/>
    </row>
  </sheetData>
  <sheetProtection formatCells="0" formatColumns="0" formatRows="0" insertColumns="0" insertRows="0" insertHyperlinks="0" deleteColumns="0" deleteRows="0" sort="0" autoFilter="0" pivotTables="0"/>
  <mergeCells count="29">
    <mergeCell ref="A28:B28"/>
    <mergeCell ref="D28:F28"/>
    <mergeCell ref="D29:F29"/>
    <mergeCell ref="A30:B30"/>
    <mergeCell ref="D30:F30"/>
    <mergeCell ref="D27:F27"/>
    <mergeCell ref="A14:B14"/>
    <mergeCell ref="A15:B15"/>
    <mergeCell ref="A16:G16"/>
    <mergeCell ref="A17:B18"/>
    <mergeCell ref="A19:B19"/>
    <mergeCell ref="A20:B20"/>
    <mergeCell ref="A21:G21"/>
    <mergeCell ref="A22:B23"/>
    <mergeCell ref="A24:B24"/>
    <mergeCell ref="A25:B25"/>
    <mergeCell ref="D26:F26"/>
    <mergeCell ref="A12:B13"/>
    <mergeCell ref="A1:G1"/>
    <mergeCell ref="B2:C2"/>
    <mergeCell ref="F2:G2"/>
    <mergeCell ref="B3:C3"/>
    <mergeCell ref="B4:G4"/>
    <mergeCell ref="B5:G5"/>
    <mergeCell ref="A6:G6"/>
    <mergeCell ref="A7:B8"/>
    <mergeCell ref="A9:B9"/>
    <mergeCell ref="A10:B10"/>
    <mergeCell ref="A11:G1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A4223-AB4A-42F6-B5E0-6308B7B36E31}">
  <dimension ref="A1:IU34"/>
  <sheetViews>
    <sheetView topLeftCell="A10" workbookViewId="0">
      <selection activeCell="J15" sqref="J15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900</v>
      </c>
      <c r="C3" s="171"/>
      <c r="E3" s="21"/>
      <c r="F3" s="21" t="s">
        <v>8</v>
      </c>
      <c r="G3" s="73" t="s">
        <v>34</v>
      </c>
    </row>
    <row r="4" spans="1:7" x14ac:dyDescent="0.3">
      <c r="A4" s="21" t="s">
        <v>853</v>
      </c>
      <c r="B4" s="190" t="str">
        <f>PMA!C26</f>
        <v>Charlas de capacitación de adiestramiento al personal</v>
      </c>
      <c r="C4" s="154"/>
      <c r="D4" s="154"/>
      <c r="E4" s="154"/>
      <c r="F4" s="154"/>
      <c r="G4" s="154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ht="22.8" customHeight="1" x14ac:dyDescent="0.3">
      <c r="A9" s="221" t="s">
        <v>841</v>
      </c>
      <c r="B9" s="222"/>
      <c r="C9" s="112">
        <v>1</v>
      </c>
      <c r="D9" s="112">
        <v>5</v>
      </c>
      <c r="E9" s="112">
        <f>IF(ISNUMBER(C9),C9*D9,)</f>
        <v>5</v>
      </c>
      <c r="F9" s="113">
        <v>0.11</v>
      </c>
      <c r="G9" s="112">
        <v>0.55000000000000004</v>
      </c>
    </row>
    <row r="10" spans="1:7" ht="14.4" customHeight="1" x14ac:dyDescent="0.3">
      <c r="A10" s="221" t="s">
        <v>219</v>
      </c>
      <c r="B10" s="222"/>
      <c r="C10" s="112" t="s">
        <v>221</v>
      </c>
      <c r="D10" s="112" t="s">
        <v>1</v>
      </c>
      <c r="E10" s="112">
        <f>IF(ISNUMBER(C10),C10*D10,)</f>
        <v>0</v>
      </c>
      <c r="F10" s="113" t="s">
        <v>1</v>
      </c>
      <c r="G10" s="112">
        <v>0.04</v>
      </c>
    </row>
    <row r="11" spans="1:7" x14ac:dyDescent="0.3">
      <c r="A11" s="156" t="s">
        <v>856</v>
      </c>
      <c r="B11" s="158"/>
      <c r="C11" s="75"/>
      <c r="D11" s="75"/>
      <c r="E11" s="75"/>
      <c r="F11" s="75"/>
      <c r="G11" s="36">
        <f>G9+G10</f>
        <v>0.59000000000000008</v>
      </c>
    </row>
    <row r="12" spans="1:7" x14ac:dyDescent="0.3">
      <c r="A12" s="175" t="s">
        <v>855</v>
      </c>
      <c r="B12" s="176"/>
      <c r="C12" s="176"/>
      <c r="D12" s="176"/>
      <c r="E12" s="176"/>
      <c r="F12" s="176"/>
      <c r="G12" s="176"/>
    </row>
    <row r="13" spans="1:7" ht="13.5" customHeight="1" x14ac:dyDescent="0.3">
      <c r="A13" s="188" t="s">
        <v>7</v>
      </c>
      <c r="B13" s="164"/>
      <c r="C13" s="74" t="s">
        <v>9</v>
      </c>
      <c r="D13" s="74" t="s">
        <v>860</v>
      </c>
      <c r="E13" s="77" t="s">
        <v>864</v>
      </c>
      <c r="F13" s="76" t="s">
        <v>865</v>
      </c>
      <c r="G13" s="77" t="s">
        <v>866</v>
      </c>
    </row>
    <row r="14" spans="1:7" x14ac:dyDescent="0.3">
      <c r="A14" s="189"/>
      <c r="B14" s="166"/>
      <c r="C14" s="76" t="s">
        <v>868</v>
      </c>
      <c r="D14" s="77" t="s">
        <v>869</v>
      </c>
      <c r="E14" s="77" t="s">
        <v>870</v>
      </c>
      <c r="F14" s="76" t="s">
        <v>871</v>
      </c>
      <c r="G14" s="77" t="s">
        <v>872</v>
      </c>
    </row>
    <row r="15" spans="1:7" ht="33" customHeight="1" x14ac:dyDescent="0.3">
      <c r="A15" s="221" t="s">
        <v>950</v>
      </c>
      <c r="B15" s="222"/>
      <c r="C15" s="112">
        <v>1</v>
      </c>
      <c r="D15" s="112">
        <v>4.0599999999999996</v>
      </c>
      <c r="E15" s="112">
        <f>IF(ISNUMBER(C15),C15*D15,)</f>
        <v>4.0599999999999996</v>
      </c>
      <c r="F15" s="113">
        <v>0.11</v>
      </c>
      <c r="G15" s="112">
        <v>0.45</v>
      </c>
    </row>
    <row r="16" spans="1:7" ht="14.4" customHeight="1" x14ac:dyDescent="0.3">
      <c r="A16" s="221" t="s">
        <v>342</v>
      </c>
      <c r="B16" s="222"/>
      <c r="C16" s="112">
        <v>1</v>
      </c>
      <c r="D16" s="112">
        <v>3.6</v>
      </c>
      <c r="E16" s="112">
        <f>IF(ISNUMBER(C16),C16*D16,)</f>
        <v>3.6</v>
      </c>
      <c r="F16" s="113">
        <v>0.11</v>
      </c>
      <c r="G16" s="112">
        <v>0.4</v>
      </c>
    </row>
    <row r="17" spans="1:7" x14ac:dyDescent="0.3">
      <c r="A17" s="156" t="s">
        <v>857</v>
      </c>
      <c r="B17" s="158"/>
      <c r="C17" s="68"/>
      <c r="D17" s="68"/>
      <c r="E17" s="68"/>
      <c r="F17" s="68"/>
      <c r="G17" s="36">
        <f>+G16+G15</f>
        <v>0.85000000000000009</v>
      </c>
    </row>
    <row r="18" spans="1:7" x14ac:dyDescent="0.3">
      <c r="A18" s="161" t="s">
        <v>858</v>
      </c>
      <c r="B18" s="162"/>
      <c r="C18" s="162"/>
      <c r="D18" s="162"/>
      <c r="E18" s="162"/>
      <c r="F18" s="162"/>
      <c r="G18" s="162"/>
    </row>
    <row r="19" spans="1:7" x14ac:dyDescent="0.3">
      <c r="A19" s="188" t="s">
        <v>7</v>
      </c>
      <c r="B19" s="164"/>
      <c r="C19" s="30"/>
      <c r="D19" s="77" t="s">
        <v>8</v>
      </c>
      <c r="E19" s="77" t="s">
        <v>9</v>
      </c>
      <c r="F19" s="79" t="s">
        <v>867</v>
      </c>
      <c r="G19" s="77" t="s">
        <v>866</v>
      </c>
    </row>
    <row r="20" spans="1:7" s="1" customFormat="1" ht="12" x14ac:dyDescent="0.25">
      <c r="A20" s="189"/>
      <c r="B20" s="166"/>
      <c r="C20" s="30"/>
      <c r="D20" s="77"/>
      <c r="E20" s="77" t="s">
        <v>868</v>
      </c>
      <c r="F20" s="76" t="s">
        <v>869</v>
      </c>
      <c r="G20" s="77" t="s">
        <v>870</v>
      </c>
    </row>
    <row r="21" spans="1:7" s="1" customFormat="1" ht="12" x14ac:dyDescent="0.25">
      <c r="A21" s="90" t="s">
        <v>842</v>
      </c>
      <c r="B21" s="89"/>
      <c r="C21" s="30"/>
      <c r="D21" s="114" t="s">
        <v>489</v>
      </c>
      <c r="E21" s="112">
        <v>2</v>
      </c>
      <c r="F21" s="112">
        <v>100</v>
      </c>
      <c r="G21" s="112">
        <f>E21*F21</f>
        <v>200</v>
      </c>
    </row>
    <row r="22" spans="1:7" s="1" customFormat="1" ht="11.4" x14ac:dyDescent="0.2">
      <c r="A22" s="156" t="s">
        <v>861</v>
      </c>
      <c r="B22" s="157"/>
      <c r="C22" s="64"/>
      <c r="D22" s="64"/>
      <c r="E22" s="64"/>
      <c r="F22" s="65"/>
      <c r="G22" s="36">
        <f>SUM(G21:G21)</f>
        <v>200</v>
      </c>
    </row>
    <row r="23" spans="1:7" s="1" customFormat="1" ht="12" x14ac:dyDescent="0.25">
      <c r="A23" s="161" t="s">
        <v>862</v>
      </c>
      <c r="B23" s="162"/>
      <c r="C23" s="162"/>
      <c r="D23" s="162"/>
      <c r="E23" s="162"/>
      <c r="F23" s="162"/>
      <c r="G23" s="162"/>
    </row>
    <row r="24" spans="1:7" s="1" customFormat="1" ht="12" x14ac:dyDescent="0.25">
      <c r="A24" s="163" t="s">
        <v>7</v>
      </c>
      <c r="B24" s="164"/>
      <c r="C24" s="69"/>
      <c r="D24" s="74" t="s">
        <v>8</v>
      </c>
      <c r="E24" s="74" t="s">
        <v>9</v>
      </c>
      <c r="F24" s="74" t="s">
        <v>859</v>
      </c>
      <c r="G24" s="74" t="s">
        <v>866</v>
      </c>
    </row>
    <row r="25" spans="1:7" s="1" customFormat="1" ht="11.4" x14ac:dyDescent="0.2">
      <c r="A25" s="165"/>
      <c r="B25" s="166"/>
      <c r="C25" s="35"/>
      <c r="D25" s="36"/>
      <c r="E25" s="77" t="s">
        <v>868</v>
      </c>
      <c r="F25" s="76" t="s">
        <v>869</v>
      </c>
      <c r="G25" s="77" t="s">
        <v>870</v>
      </c>
    </row>
    <row r="26" spans="1:7" s="1" customFormat="1" ht="11.4" x14ac:dyDescent="0.2">
      <c r="A26" s="159"/>
      <c r="B26" s="160"/>
      <c r="C26" s="35"/>
      <c r="D26" s="36"/>
      <c r="E26" s="36">
        <v>0</v>
      </c>
      <c r="F26" s="59">
        <v>0</v>
      </c>
      <c r="G26" s="36">
        <f>E26*F26</f>
        <v>0</v>
      </c>
    </row>
    <row r="27" spans="1:7" s="1" customFormat="1" ht="12" x14ac:dyDescent="0.25">
      <c r="A27" s="156" t="s">
        <v>863</v>
      </c>
      <c r="B27" s="158"/>
      <c r="C27" s="78"/>
      <c r="D27" s="78"/>
      <c r="E27" s="78"/>
      <c r="F27" s="78"/>
      <c r="G27" s="36">
        <f>+G26</f>
        <v>0</v>
      </c>
    </row>
    <row r="28" spans="1:7" s="1" customFormat="1" ht="12" x14ac:dyDescent="0.25">
      <c r="A28" s="82"/>
      <c r="B28" s="83"/>
      <c r="C28" s="78"/>
      <c r="D28" s="167" t="s">
        <v>873</v>
      </c>
      <c r="E28" s="168"/>
      <c r="F28" s="169"/>
      <c r="G28" s="36">
        <f>SUM(G11,G17,G22,G27)</f>
        <v>201.44</v>
      </c>
    </row>
    <row r="29" spans="1:7" s="1" customFormat="1" ht="12" x14ac:dyDescent="0.25">
      <c r="A29" s="82"/>
      <c r="B29" s="83"/>
      <c r="C29" s="78"/>
      <c r="D29" s="167" t="s">
        <v>874</v>
      </c>
      <c r="E29" s="168"/>
      <c r="F29" s="169"/>
      <c r="G29" s="36"/>
    </row>
    <row r="30" spans="1:7" s="1" customFormat="1" ht="12" x14ac:dyDescent="0.25">
      <c r="A30" s="149"/>
      <c r="B30" s="151"/>
      <c r="C30" s="38"/>
      <c r="D30" s="183" t="s">
        <v>875</v>
      </c>
      <c r="E30" s="184"/>
      <c r="F30" s="185"/>
      <c r="G30" s="38"/>
    </row>
    <row r="31" spans="1:7" s="1" customFormat="1" ht="12" x14ac:dyDescent="0.25">
      <c r="A31" s="70"/>
      <c r="B31" s="71"/>
      <c r="C31" s="38"/>
      <c r="D31" s="180" t="s">
        <v>876</v>
      </c>
      <c r="E31" s="181"/>
      <c r="F31" s="182"/>
      <c r="G31" s="38"/>
    </row>
    <row r="32" spans="1:7" s="1" customFormat="1" ht="12" x14ac:dyDescent="0.25">
      <c r="A32" s="149"/>
      <c r="B32" s="151"/>
      <c r="C32" s="38"/>
      <c r="D32" s="180" t="s">
        <v>877</v>
      </c>
      <c r="E32" s="181"/>
      <c r="F32" s="182"/>
      <c r="G32" s="38"/>
    </row>
    <row r="33" spans="1:7" s="1" customFormat="1" ht="12" x14ac:dyDescent="0.25">
      <c r="A33" s="45"/>
      <c r="B33" s="23"/>
      <c r="C33" s="46"/>
      <c r="D33" s="25"/>
      <c r="E33" s="25"/>
      <c r="F33" s="46"/>
      <c r="G33" s="46"/>
    </row>
    <row r="34" spans="1:7" s="1" customFormat="1" ht="11.4" x14ac:dyDescent="0.2">
      <c r="A34" s="84" t="s">
        <v>878</v>
      </c>
      <c r="B34" s="48"/>
      <c r="C34" s="50"/>
      <c r="D34" s="50"/>
      <c r="E34" s="50"/>
      <c r="F34" s="50"/>
      <c r="G34" s="50"/>
    </row>
  </sheetData>
  <sheetProtection formatCells="0" formatColumns="0" formatRows="0" insertColumns="0" insertRows="0" insertHyperlinks="0" deleteColumns="0" deleteRows="0" sort="0" autoFilter="0" pivotTables="0"/>
  <mergeCells count="30">
    <mergeCell ref="D29:F29"/>
    <mergeCell ref="A16:B16"/>
    <mergeCell ref="A17:B17"/>
    <mergeCell ref="A18:G18"/>
    <mergeCell ref="A19:B20"/>
    <mergeCell ref="A22:B22"/>
    <mergeCell ref="A23:G23"/>
    <mergeCell ref="A24:B25"/>
    <mergeCell ref="A26:B26"/>
    <mergeCell ref="A27:B27"/>
    <mergeCell ref="D28:F28"/>
    <mergeCell ref="A30:B30"/>
    <mergeCell ref="D30:F30"/>
    <mergeCell ref="D31:F31"/>
    <mergeCell ref="A32:B32"/>
    <mergeCell ref="D32:F32"/>
    <mergeCell ref="A15:B15"/>
    <mergeCell ref="A13:B14"/>
    <mergeCell ref="A1:G1"/>
    <mergeCell ref="B2:C2"/>
    <mergeCell ref="F2:G2"/>
    <mergeCell ref="B3:C3"/>
    <mergeCell ref="B4:G4"/>
    <mergeCell ref="B5:G5"/>
    <mergeCell ref="A6:G6"/>
    <mergeCell ref="A7:B8"/>
    <mergeCell ref="A10:B10"/>
    <mergeCell ref="A11:B11"/>
    <mergeCell ref="A12:G12"/>
    <mergeCell ref="A9:B9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67271-6E98-4974-BABC-6AF37B8586F8}">
  <dimension ref="A1:IU34"/>
  <sheetViews>
    <sheetView topLeftCell="A7" workbookViewId="0">
      <selection activeCell="B5" sqref="B5:G5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901</v>
      </c>
      <c r="C3" s="171"/>
      <c r="E3" s="21"/>
      <c r="F3" s="21" t="s">
        <v>8</v>
      </c>
      <c r="G3" s="102" t="s">
        <v>34</v>
      </c>
    </row>
    <row r="4" spans="1:7" x14ac:dyDescent="0.3">
      <c r="A4" s="21" t="s">
        <v>853</v>
      </c>
      <c r="B4" s="190" t="str">
        <f>PMA!C27</f>
        <v>Charla de concientización</v>
      </c>
      <c r="C4" s="154"/>
      <c r="D4" s="154"/>
      <c r="E4" s="154"/>
      <c r="F4" s="154"/>
      <c r="G4" s="154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ht="22.8" customHeight="1" x14ac:dyDescent="0.3">
      <c r="A9" s="221" t="s">
        <v>841</v>
      </c>
      <c r="B9" s="222"/>
      <c r="C9" s="112">
        <v>1</v>
      </c>
      <c r="D9" s="112">
        <v>5</v>
      </c>
      <c r="E9" s="112">
        <f>IF(ISNUMBER(C9),C9*D9,)</f>
        <v>5</v>
      </c>
      <c r="F9" s="113">
        <v>0.11</v>
      </c>
      <c r="G9" s="112">
        <v>0.55000000000000004</v>
      </c>
    </row>
    <row r="10" spans="1:7" ht="14.4" customHeight="1" x14ac:dyDescent="0.3">
      <c r="A10" s="221" t="s">
        <v>219</v>
      </c>
      <c r="B10" s="222"/>
      <c r="C10" s="112" t="s">
        <v>221</v>
      </c>
      <c r="D10" s="112" t="s">
        <v>1</v>
      </c>
      <c r="E10" s="112">
        <f>IF(ISNUMBER(C10),C10*D10,)</f>
        <v>0</v>
      </c>
      <c r="F10" s="113" t="s">
        <v>1</v>
      </c>
      <c r="G10" s="112">
        <v>0.04</v>
      </c>
    </row>
    <row r="11" spans="1:7" x14ac:dyDescent="0.3">
      <c r="A11" s="156" t="s">
        <v>856</v>
      </c>
      <c r="B11" s="158"/>
      <c r="C11" s="75"/>
      <c r="D11" s="75"/>
      <c r="E11" s="75"/>
      <c r="F11" s="75"/>
      <c r="G11" s="36">
        <f>G9+G10</f>
        <v>0.59000000000000008</v>
      </c>
    </row>
    <row r="12" spans="1:7" x14ac:dyDescent="0.3">
      <c r="A12" s="175" t="s">
        <v>855</v>
      </c>
      <c r="B12" s="176"/>
      <c r="C12" s="176"/>
      <c r="D12" s="176"/>
      <c r="E12" s="176"/>
      <c r="F12" s="176"/>
      <c r="G12" s="176"/>
    </row>
    <row r="13" spans="1:7" ht="13.5" customHeight="1" x14ac:dyDescent="0.3">
      <c r="A13" s="188" t="s">
        <v>7</v>
      </c>
      <c r="B13" s="164"/>
      <c r="C13" s="74" t="s">
        <v>9</v>
      </c>
      <c r="D13" s="74" t="s">
        <v>860</v>
      </c>
      <c r="E13" s="77" t="s">
        <v>864</v>
      </c>
      <c r="F13" s="76" t="s">
        <v>865</v>
      </c>
      <c r="G13" s="77" t="s">
        <v>866</v>
      </c>
    </row>
    <row r="14" spans="1:7" x14ac:dyDescent="0.3">
      <c r="A14" s="189"/>
      <c r="B14" s="166"/>
      <c r="C14" s="76" t="s">
        <v>868</v>
      </c>
      <c r="D14" s="77" t="s">
        <v>869</v>
      </c>
      <c r="E14" s="77" t="s">
        <v>870</v>
      </c>
      <c r="F14" s="76" t="s">
        <v>871</v>
      </c>
      <c r="G14" s="77" t="s">
        <v>872</v>
      </c>
    </row>
    <row r="15" spans="1:7" ht="33" customHeight="1" x14ac:dyDescent="0.3">
      <c r="A15" s="221" t="s">
        <v>950</v>
      </c>
      <c r="B15" s="222"/>
      <c r="C15" s="112">
        <v>1</v>
      </c>
      <c r="D15" s="112">
        <v>4.0599999999999996</v>
      </c>
      <c r="E15" s="112">
        <f>IF(ISNUMBER(C15),C15*D15,)</f>
        <v>4.0599999999999996</v>
      </c>
      <c r="F15" s="113">
        <v>0.11</v>
      </c>
      <c r="G15" s="112">
        <v>0.45</v>
      </c>
    </row>
    <row r="16" spans="1:7" ht="14.4" customHeight="1" x14ac:dyDescent="0.3">
      <c r="A16" s="221" t="s">
        <v>342</v>
      </c>
      <c r="B16" s="222"/>
      <c r="C16" s="112">
        <v>1</v>
      </c>
      <c r="D16" s="112">
        <v>3.6</v>
      </c>
      <c r="E16" s="112">
        <f>IF(ISNUMBER(C16),C16*D16,)</f>
        <v>3.6</v>
      </c>
      <c r="F16" s="113">
        <v>0.11</v>
      </c>
      <c r="G16" s="112">
        <v>0.4</v>
      </c>
    </row>
    <row r="17" spans="1:7" x14ac:dyDescent="0.3">
      <c r="A17" s="156" t="s">
        <v>857</v>
      </c>
      <c r="B17" s="158"/>
      <c r="C17" s="94"/>
      <c r="D17" s="94"/>
      <c r="E17" s="94"/>
      <c r="F17" s="94"/>
      <c r="G17" s="36">
        <f>+G16+G15</f>
        <v>0.85000000000000009</v>
      </c>
    </row>
    <row r="18" spans="1:7" x14ac:dyDescent="0.3">
      <c r="A18" s="161" t="s">
        <v>858</v>
      </c>
      <c r="B18" s="162"/>
      <c r="C18" s="162"/>
      <c r="D18" s="162"/>
      <c r="E18" s="162"/>
      <c r="F18" s="162"/>
      <c r="G18" s="162"/>
    </row>
    <row r="19" spans="1:7" x14ac:dyDescent="0.3">
      <c r="A19" s="188" t="s">
        <v>7</v>
      </c>
      <c r="B19" s="164"/>
      <c r="C19" s="30"/>
      <c r="D19" s="77" t="s">
        <v>8</v>
      </c>
      <c r="E19" s="77" t="s">
        <v>9</v>
      </c>
      <c r="F19" s="79" t="s">
        <v>867</v>
      </c>
      <c r="G19" s="77" t="s">
        <v>866</v>
      </c>
    </row>
    <row r="20" spans="1:7" s="1" customFormat="1" ht="12" x14ac:dyDescent="0.25">
      <c r="A20" s="189"/>
      <c r="B20" s="166"/>
      <c r="C20" s="30"/>
      <c r="D20" s="77"/>
      <c r="E20" s="77" t="s">
        <v>868</v>
      </c>
      <c r="F20" s="76" t="s">
        <v>869</v>
      </c>
      <c r="G20" s="77" t="s">
        <v>870</v>
      </c>
    </row>
    <row r="21" spans="1:7" s="1" customFormat="1" ht="12" x14ac:dyDescent="0.25">
      <c r="A21" s="90" t="s">
        <v>842</v>
      </c>
      <c r="B21" s="100"/>
      <c r="C21" s="30"/>
      <c r="D21" s="114" t="s">
        <v>489</v>
      </c>
      <c r="E21" s="112">
        <v>2</v>
      </c>
      <c r="F21" s="112">
        <v>100</v>
      </c>
      <c r="G21" s="112">
        <f>E21*F21</f>
        <v>200</v>
      </c>
    </row>
    <row r="22" spans="1:7" s="1" customFormat="1" ht="11.4" x14ac:dyDescent="0.2">
      <c r="A22" s="156" t="s">
        <v>861</v>
      </c>
      <c r="B22" s="157"/>
      <c r="C22" s="64"/>
      <c r="D22" s="64"/>
      <c r="E22" s="64"/>
      <c r="F22" s="65"/>
      <c r="G22" s="36">
        <f>SUM(G21:G21)</f>
        <v>200</v>
      </c>
    </row>
    <row r="23" spans="1:7" s="1" customFormat="1" ht="12" x14ac:dyDescent="0.25">
      <c r="A23" s="161" t="s">
        <v>862</v>
      </c>
      <c r="B23" s="162"/>
      <c r="C23" s="162"/>
      <c r="D23" s="162"/>
      <c r="E23" s="162"/>
      <c r="F23" s="162"/>
      <c r="G23" s="162"/>
    </row>
    <row r="24" spans="1:7" s="1" customFormat="1" ht="12" x14ac:dyDescent="0.25">
      <c r="A24" s="163" t="s">
        <v>7</v>
      </c>
      <c r="B24" s="164"/>
      <c r="C24" s="95"/>
      <c r="D24" s="74" t="s">
        <v>8</v>
      </c>
      <c r="E24" s="74" t="s">
        <v>9</v>
      </c>
      <c r="F24" s="74" t="s">
        <v>859</v>
      </c>
      <c r="G24" s="74" t="s">
        <v>866</v>
      </c>
    </row>
    <row r="25" spans="1:7" s="1" customFormat="1" ht="11.4" x14ac:dyDescent="0.2">
      <c r="A25" s="165"/>
      <c r="B25" s="166"/>
      <c r="C25" s="35"/>
      <c r="D25" s="36"/>
      <c r="E25" s="77" t="s">
        <v>868</v>
      </c>
      <c r="F25" s="76" t="s">
        <v>869</v>
      </c>
      <c r="G25" s="77" t="s">
        <v>870</v>
      </c>
    </row>
    <row r="26" spans="1:7" s="1" customFormat="1" ht="11.4" x14ac:dyDescent="0.2">
      <c r="A26" s="159"/>
      <c r="B26" s="160"/>
      <c r="C26" s="35"/>
      <c r="D26" s="36"/>
      <c r="E26" s="36">
        <v>0</v>
      </c>
      <c r="F26" s="59">
        <v>0</v>
      </c>
      <c r="G26" s="36">
        <f>E26*F26</f>
        <v>0</v>
      </c>
    </row>
    <row r="27" spans="1:7" s="1" customFormat="1" ht="12" x14ac:dyDescent="0.25">
      <c r="A27" s="156" t="s">
        <v>863</v>
      </c>
      <c r="B27" s="158"/>
      <c r="C27" s="101"/>
      <c r="D27" s="101"/>
      <c r="E27" s="101"/>
      <c r="F27" s="101"/>
      <c r="G27" s="36">
        <f>+G26</f>
        <v>0</v>
      </c>
    </row>
    <row r="28" spans="1:7" s="1" customFormat="1" ht="12" x14ac:dyDescent="0.25">
      <c r="A28" s="98"/>
      <c r="B28" s="99"/>
      <c r="C28" s="101"/>
      <c r="D28" s="167" t="s">
        <v>873</v>
      </c>
      <c r="E28" s="168"/>
      <c r="F28" s="169"/>
      <c r="G28" s="36">
        <f>SUM(G11,G17,G22,G27)</f>
        <v>201.44</v>
      </c>
    </row>
    <row r="29" spans="1:7" s="1" customFormat="1" ht="12" x14ac:dyDescent="0.25">
      <c r="A29" s="98"/>
      <c r="B29" s="99"/>
      <c r="C29" s="101"/>
      <c r="D29" s="167" t="s">
        <v>874</v>
      </c>
      <c r="E29" s="168"/>
      <c r="F29" s="169"/>
      <c r="G29" s="36"/>
    </row>
    <row r="30" spans="1:7" s="1" customFormat="1" ht="12" x14ac:dyDescent="0.25">
      <c r="A30" s="149"/>
      <c r="B30" s="151"/>
      <c r="C30" s="38"/>
      <c r="D30" s="183" t="s">
        <v>875</v>
      </c>
      <c r="E30" s="184"/>
      <c r="F30" s="185"/>
      <c r="G30" s="38"/>
    </row>
    <row r="31" spans="1:7" s="1" customFormat="1" ht="12" x14ac:dyDescent="0.25">
      <c r="A31" s="96"/>
      <c r="B31" s="97"/>
      <c r="C31" s="38"/>
      <c r="D31" s="180" t="s">
        <v>876</v>
      </c>
      <c r="E31" s="181"/>
      <c r="F31" s="182"/>
      <c r="G31" s="38"/>
    </row>
    <row r="32" spans="1:7" s="1" customFormat="1" ht="12" x14ac:dyDescent="0.25">
      <c r="A32" s="149"/>
      <c r="B32" s="151"/>
      <c r="C32" s="38"/>
      <c r="D32" s="180" t="s">
        <v>877</v>
      </c>
      <c r="E32" s="181"/>
      <c r="F32" s="182"/>
      <c r="G32" s="38"/>
    </row>
    <row r="33" spans="1:7" s="1" customFormat="1" ht="12" x14ac:dyDescent="0.25">
      <c r="A33" s="45"/>
      <c r="B33" s="23"/>
      <c r="C33" s="46"/>
      <c r="D33" s="25"/>
      <c r="E33" s="25"/>
      <c r="F33" s="46"/>
      <c r="G33" s="46"/>
    </row>
    <row r="34" spans="1:7" s="1" customFormat="1" ht="11.4" x14ac:dyDescent="0.2">
      <c r="A34" s="84" t="s">
        <v>878</v>
      </c>
      <c r="B34" s="48"/>
      <c r="C34" s="50"/>
      <c r="D34" s="50"/>
      <c r="E34" s="50"/>
      <c r="F34" s="50"/>
      <c r="G34" s="50"/>
    </row>
  </sheetData>
  <sheetProtection formatCells="0" formatColumns="0" formatRows="0" insertColumns="0" insertRows="0" insertHyperlinks="0" deleteColumns="0" deleteRows="0" sort="0" autoFilter="0" pivotTables="0"/>
  <mergeCells count="30">
    <mergeCell ref="D29:F29"/>
    <mergeCell ref="A30:B30"/>
    <mergeCell ref="D30:F30"/>
    <mergeCell ref="D31:F31"/>
    <mergeCell ref="A32:B32"/>
    <mergeCell ref="D32:F32"/>
    <mergeCell ref="D28:F28"/>
    <mergeCell ref="A13:B14"/>
    <mergeCell ref="A15:B15"/>
    <mergeCell ref="A16:B16"/>
    <mergeCell ref="A17:B17"/>
    <mergeCell ref="A18:G18"/>
    <mergeCell ref="A19:B20"/>
    <mergeCell ref="A22:B22"/>
    <mergeCell ref="A23:G23"/>
    <mergeCell ref="A24:B25"/>
    <mergeCell ref="A26:B26"/>
    <mergeCell ref="A27:B27"/>
    <mergeCell ref="A12:G12"/>
    <mergeCell ref="A1:G1"/>
    <mergeCell ref="B2:C2"/>
    <mergeCell ref="F2:G2"/>
    <mergeCell ref="B3:C3"/>
    <mergeCell ref="B4:G4"/>
    <mergeCell ref="B5:G5"/>
    <mergeCell ref="A6:G6"/>
    <mergeCell ref="A7:B8"/>
    <mergeCell ref="A9:B9"/>
    <mergeCell ref="A10:B10"/>
    <mergeCell ref="A11:B1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3210A-8DBB-4340-AECE-C6F3F71A4C34}">
  <dimension ref="A1:IU34"/>
  <sheetViews>
    <sheetView workbookViewId="0">
      <selection activeCell="K22" sqref="K22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902</v>
      </c>
      <c r="C3" s="171"/>
      <c r="E3" s="21"/>
      <c r="F3" s="21" t="s">
        <v>8</v>
      </c>
      <c r="G3" s="73" t="s">
        <v>34</v>
      </c>
    </row>
    <row r="4" spans="1:7" x14ac:dyDescent="0.3">
      <c r="A4" s="21" t="s">
        <v>853</v>
      </c>
      <c r="B4" s="190" t="str">
        <f>PMA!C28</f>
        <v>Elaboración de Afiches</v>
      </c>
      <c r="C4" s="154"/>
      <c r="D4" s="154"/>
      <c r="E4" s="154"/>
      <c r="F4" s="154"/>
      <c r="G4" s="154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x14ac:dyDescent="0.3">
      <c r="A9" s="201"/>
      <c r="B9" s="174"/>
      <c r="C9" s="36"/>
      <c r="D9" s="36"/>
      <c r="E9" s="36"/>
      <c r="F9" s="36"/>
      <c r="G9" s="36">
        <f>0.05*G14</f>
        <v>0</v>
      </c>
    </row>
    <row r="10" spans="1:7" x14ac:dyDescent="0.3">
      <c r="A10" s="156" t="s">
        <v>856</v>
      </c>
      <c r="B10" s="158"/>
      <c r="C10" s="75"/>
      <c r="D10" s="75"/>
      <c r="E10" s="75"/>
      <c r="F10" s="75"/>
      <c r="G10" s="36">
        <f>+G9</f>
        <v>0</v>
      </c>
    </row>
    <row r="11" spans="1:7" x14ac:dyDescent="0.3">
      <c r="A11" s="175" t="s">
        <v>855</v>
      </c>
      <c r="B11" s="176"/>
      <c r="C11" s="176"/>
      <c r="D11" s="176"/>
      <c r="E11" s="176"/>
      <c r="F11" s="176"/>
      <c r="G11" s="176"/>
    </row>
    <row r="12" spans="1:7" ht="13.5" customHeight="1" x14ac:dyDescent="0.3">
      <c r="A12" s="188" t="s">
        <v>7</v>
      </c>
      <c r="B12" s="164"/>
      <c r="C12" s="74" t="s">
        <v>9</v>
      </c>
      <c r="D12" s="74" t="s">
        <v>860</v>
      </c>
      <c r="E12" s="77" t="s">
        <v>864</v>
      </c>
      <c r="F12" s="76" t="s">
        <v>865</v>
      </c>
      <c r="G12" s="77" t="s">
        <v>866</v>
      </c>
    </row>
    <row r="13" spans="1:7" x14ac:dyDescent="0.3">
      <c r="A13" s="189"/>
      <c r="B13" s="166"/>
      <c r="C13" s="76" t="s">
        <v>868</v>
      </c>
      <c r="D13" s="77" t="s">
        <v>869</v>
      </c>
      <c r="E13" s="77" t="s">
        <v>870</v>
      </c>
      <c r="F13" s="76" t="s">
        <v>871</v>
      </c>
      <c r="G13" s="77" t="s">
        <v>872</v>
      </c>
    </row>
    <row r="14" spans="1:7" x14ac:dyDescent="0.3">
      <c r="A14" s="152"/>
      <c r="B14" s="152"/>
      <c r="C14" s="36"/>
      <c r="D14" s="36"/>
      <c r="E14" s="36"/>
      <c r="F14" s="36"/>
      <c r="G14" s="36"/>
    </row>
    <row r="15" spans="1:7" x14ac:dyDescent="0.3">
      <c r="A15" s="156" t="s">
        <v>857</v>
      </c>
      <c r="B15" s="158"/>
      <c r="C15" s="68"/>
      <c r="D15" s="68"/>
      <c r="E15" s="68"/>
      <c r="F15" s="68"/>
      <c r="G15" s="36">
        <f>+G14</f>
        <v>0</v>
      </c>
    </row>
    <row r="16" spans="1:7" x14ac:dyDescent="0.3">
      <c r="A16" s="161" t="s">
        <v>858</v>
      </c>
      <c r="B16" s="162"/>
      <c r="C16" s="162"/>
      <c r="D16" s="162"/>
      <c r="E16" s="162"/>
      <c r="F16" s="162"/>
      <c r="G16" s="162"/>
    </row>
    <row r="17" spans="1:7" x14ac:dyDescent="0.3">
      <c r="A17" s="188" t="s">
        <v>7</v>
      </c>
      <c r="B17" s="164"/>
      <c r="C17" s="30"/>
      <c r="D17" s="77" t="s">
        <v>8</v>
      </c>
      <c r="E17" s="77" t="s">
        <v>9</v>
      </c>
      <c r="F17" s="79" t="s">
        <v>867</v>
      </c>
      <c r="G17" s="77" t="s">
        <v>866</v>
      </c>
    </row>
    <row r="18" spans="1:7" s="1" customFormat="1" ht="12" x14ac:dyDescent="0.25">
      <c r="A18" s="189"/>
      <c r="B18" s="166"/>
      <c r="C18" s="30"/>
      <c r="D18" s="77"/>
      <c r="E18" s="77" t="s">
        <v>868</v>
      </c>
      <c r="F18" s="76" t="s">
        <v>869</v>
      </c>
      <c r="G18" s="77" t="s">
        <v>870</v>
      </c>
    </row>
    <row r="19" spans="1:7" s="1" customFormat="1" ht="12" x14ac:dyDescent="0.25">
      <c r="A19" s="90" t="s">
        <v>951</v>
      </c>
      <c r="B19" s="89"/>
      <c r="C19" s="30"/>
      <c r="D19" s="114" t="s">
        <v>84</v>
      </c>
      <c r="E19" s="112">
        <v>1</v>
      </c>
      <c r="F19" s="112">
        <v>2.8</v>
      </c>
      <c r="G19" s="112">
        <f>F19*E19</f>
        <v>2.8</v>
      </c>
    </row>
    <row r="20" spans="1:7" s="1" customFormat="1" ht="12" x14ac:dyDescent="0.25">
      <c r="A20" s="90"/>
      <c r="B20" s="89"/>
      <c r="C20" s="30"/>
      <c r="D20" s="77"/>
      <c r="E20" s="59"/>
      <c r="F20" s="85"/>
      <c r="G20" s="59"/>
    </row>
    <row r="21" spans="1:7" s="1" customFormat="1" ht="11.4" x14ac:dyDescent="0.2">
      <c r="A21" s="156"/>
      <c r="B21" s="158"/>
      <c r="C21" s="35"/>
      <c r="D21" s="81"/>
      <c r="E21" s="36"/>
      <c r="F21" s="85"/>
      <c r="G21" s="59"/>
    </row>
    <row r="22" spans="1:7" s="1" customFormat="1" ht="11.4" x14ac:dyDescent="0.2">
      <c r="A22" s="156" t="s">
        <v>861</v>
      </c>
      <c r="B22" s="157"/>
      <c r="C22" s="64"/>
      <c r="D22" s="64"/>
      <c r="E22" s="64"/>
      <c r="F22" s="65"/>
      <c r="G22" s="36">
        <f>SUM(G19:G21)</f>
        <v>2.8</v>
      </c>
    </row>
    <row r="23" spans="1:7" s="1" customFormat="1" ht="12" x14ac:dyDescent="0.25">
      <c r="A23" s="161" t="s">
        <v>862</v>
      </c>
      <c r="B23" s="162"/>
      <c r="C23" s="162"/>
      <c r="D23" s="162"/>
      <c r="E23" s="162"/>
      <c r="F23" s="162"/>
      <c r="G23" s="162"/>
    </row>
    <row r="24" spans="1:7" s="1" customFormat="1" ht="12" x14ac:dyDescent="0.25">
      <c r="A24" s="163" t="s">
        <v>7</v>
      </c>
      <c r="B24" s="164"/>
      <c r="C24" s="69"/>
      <c r="D24" s="74" t="s">
        <v>8</v>
      </c>
      <c r="E24" s="74" t="s">
        <v>9</v>
      </c>
      <c r="F24" s="74" t="s">
        <v>859</v>
      </c>
      <c r="G24" s="74" t="s">
        <v>866</v>
      </c>
    </row>
    <row r="25" spans="1:7" s="1" customFormat="1" ht="11.4" x14ac:dyDescent="0.2">
      <c r="A25" s="165"/>
      <c r="B25" s="166"/>
      <c r="C25" s="35"/>
      <c r="D25" s="36"/>
      <c r="E25" s="77" t="s">
        <v>868</v>
      </c>
      <c r="F25" s="76" t="s">
        <v>869</v>
      </c>
      <c r="G25" s="77" t="s">
        <v>870</v>
      </c>
    </row>
    <row r="26" spans="1:7" s="1" customFormat="1" ht="11.4" x14ac:dyDescent="0.2">
      <c r="A26" s="159"/>
      <c r="B26" s="160"/>
      <c r="C26" s="35"/>
      <c r="D26" s="36"/>
      <c r="E26" s="36">
        <v>0</v>
      </c>
      <c r="F26" s="59">
        <v>0</v>
      </c>
      <c r="G26" s="36">
        <f>E26*F26</f>
        <v>0</v>
      </c>
    </row>
    <row r="27" spans="1:7" s="1" customFormat="1" ht="12" x14ac:dyDescent="0.25">
      <c r="A27" s="156" t="s">
        <v>863</v>
      </c>
      <c r="B27" s="158"/>
      <c r="C27" s="78"/>
      <c r="D27" s="78"/>
      <c r="E27" s="78"/>
      <c r="F27" s="78"/>
      <c r="G27" s="36">
        <f>+G26</f>
        <v>0</v>
      </c>
    </row>
    <row r="28" spans="1:7" s="1" customFormat="1" ht="12" x14ac:dyDescent="0.25">
      <c r="A28" s="82"/>
      <c r="B28" s="83"/>
      <c r="C28" s="78"/>
      <c r="D28" s="167" t="s">
        <v>873</v>
      </c>
      <c r="E28" s="168"/>
      <c r="F28" s="169"/>
      <c r="G28" s="36">
        <f>SUM(G10,G15,G22,G27)</f>
        <v>2.8</v>
      </c>
    </row>
    <row r="29" spans="1:7" s="1" customFormat="1" ht="12" x14ac:dyDescent="0.25">
      <c r="A29" s="82"/>
      <c r="B29" s="83"/>
      <c r="C29" s="78"/>
      <c r="D29" s="167" t="s">
        <v>874</v>
      </c>
      <c r="E29" s="168"/>
      <c r="F29" s="169"/>
      <c r="G29" s="36"/>
    </row>
    <row r="30" spans="1:7" s="1" customFormat="1" ht="12" x14ac:dyDescent="0.25">
      <c r="A30" s="149"/>
      <c r="B30" s="151"/>
      <c r="C30" s="38"/>
      <c r="D30" s="183" t="s">
        <v>875</v>
      </c>
      <c r="E30" s="184"/>
      <c r="F30" s="185"/>
      <c r="G30" s="38"/>
    </row>
    <row r="31" spans="1:7" s="1" customFormat="1" ht="12" x14ac:dyDescent="0.25">
      <c r="A31" s="70"/>
      <c r="B31" s="71"/>
      <c r="C31" s="38"/>
      <c r="D31" s="180" t="s">
        <v>876</v>
      </c>
      <c r="E31" s="181"/>
      <c r="F31" s="182"/>
      <c r="G31" s="38"/>
    </row>
    <row r="32" spans="1:7" s="1" customFormat="1" ht="12" x14ac:dyDescent="0.25">
      <c r="A32" s="149"/>
      <c r="B32" s="151"/>
      <c r="C32" s="38"/>
      <c r="D32" s="180" t="s">
        <v>877</v>
      </c>
      <c r="E32" s="181"/>
      <c r="F32" s="182"/>
      <c r="G32" s="38"/>
    </row>
    <row r="33" spans="1:7" s="1" customFormat="1" ht="12" x14ac:dyDescent="0.25">
      <c r="A33" s="45"/>
      <c r="B33" s="23"/>
      <c r="C33" s="46"/>
      <c r="D33" s="25"/>
      <c r="E33" s="25"/>
      <c r="F33" s="46"/>
      <c r="G33" s="46"/>
    </row>
    <row r="34" spans="1:7" s="1" customFormat="1" ht="11.4" x14ac:dyDescent="0.2">
      <c r="A34" s="84" t="s">
        <v>878</v>
      </c>
      <c r="B34" s="48"/>
      <c r="C34" s="50"/>
      <c r="D34" s="50"/>
      <c r="E34" s="50"/>
      <c r="F34" s="50"/>
      <c r="G34" s="50"/>
    </row>
  </sheetData>
  <sheetProtection formatCells="0" formatColumns="0" formatRows="0" insertColumns="0" insertRows="0" insertHyperlinks="0" deleteColumns="0" deleteRows="0" sort="0" autoFilter="0" pivotTables="0"/>
  <mergeCells count="29">
    <mergeCell ref="A30:B30"/>
    <mergeCell ref="D30:F30"/>
    <mergeCell ref="D31:F31"/>
    <mergeCell ref="A32:B32"/>
    <mergeCell ref="D32:F32"/>
    <mergeCell ref="D29:F29"/>
    <mergeCell ref="A14:B14"/>
    <mergeCell ref="A15:B15"/>
    <mergeCell ref="A16:G16"/>
    <mergeCell ref="A17:B18"/>
    <mergeCell ref="A21:B21"/>
    <mergeCell ref="A22:B22"/>
    <mergeCell ref="A23:G23"/>
    <mergeCell ref="A24:B25"/>
    <mergeCell ref="A26:B26"/>
    <mergeCell ref="A27:B27"/>
    <mergeCell ref="D28:F28"/>
    <mergeCell ref="A12:B13"/>
    <mergeCell ref="A1:G1"/>
    <mergeCell ref="B2:C2"/>
    <mergeCell ref="F2:G2"/>
    <mergeCell ref="B3:C3"/>
    <mergeCell ref="B4:G4"/>
    <mergeCell ref="B5:G5"/>
    <mergeCell ref="A6:G6"/>
    <mergeCell ref="A7:B8"/>
    <mergeCell ref="A9:B9"/>
    <mergeCell ref="A10:B10"/>
    <mergeCell ref="A11:G1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0840B-9282-49D8-A176-36657FE73EE0}">
  <dimension ref="A1:IU34"/>
  <sheetViews>
    <sheetView workbookViewId="0">
      <selection activeCell="J23" sqref="J23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903</v>
      </c>
      <c r="C3" s="171"/>
      <c r="E3" s="21"/>
      <c r="F3" s="21" t="s">
        <v>8</v>
      </c>
      <c r="G3" s="73" t="s">
        <v>34</v>
      </c>
    </row>
    <row r="4" spans="1:7" x14ac:dyDescent="0.3">
      <c r="A4" s="21" t="s">
        <v>853</v>
      </c>
      <c r="B4" s="190" t="str">
        <f>PMA!C29</f>
        <v xml:space="preserve">Comunicados radiales </v>
      </c>
      <c r="C4" s="154"/>
      <c r="D4" s="154"/>
      <c r="E4" s="154"/>
      <c r="F4" s="154"/>
      <c r="G4" s="154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x14ac:dyDescent="0.3">
      <c r="A9" s="201"/>
      <c r="B9" s="174"/>
      <c r="C9" s="36"/>
      <c r="D9" s="36"/>
      <c r="E9" s="36"/>
      <c r="F9" s="36"/>
      <c r="G9" s="36"/>
    </row>
    <row r="10" spans="1:7" x14ac:dyDescent="0.3">
      <c r="A10" s="156" t="s">
        <v>856</v>
      </c>
      <c r="B10" s="158"/>
      <c r="C10" s="75"/>
      <c r="D10" s="75"/>
      <c r="E10" s="75"/>
      <c r="F10" s="75"/>
      <c r="G10" s="36">
        <f>+G9</f>
        <v>0</v>
      </c>
    </row>
    <row r="11" spans="1:7" x14ac:dyDescent="0.3">
      <c r="A11" s="175" t="s">
        <v>855</v>
      </c>
      <c r="B11" s="176"/>
      <c r="C11" s="176"/>
      <c r="D11" s="176"/>
      <c r="E11" s="176"/>
      <c r="F11" s="176"/>
      <c r="G11" s="176"/>
    </row>
    <row r="12" spans="1:7" ht="13.5" customHeight="1" x14ac:dyDescent="0.3">
      <c r="A12" s="188" t="s">
        <v>7</v>
      </c>
      <c r="B12" s="164"/>
      <c r="C12" s="74" t="s">
        <v>9</v>
      </c>
      <c r="D12" s="74" t="s">
        <v>860</v>
      </c>
      <c r="E12" s="77" t="s">
        <v>864</v>
      </c>
      <c r="F12" s="76" t="s">
        <v>865</v>
      </c>
      <c r="G12" s="77" t="s">
        <v>866</v>
      </c>
    </row>
    <row r="13" spans="1:7" x14ac:dyDescent="0.3">
      <c r="A13" s="189"/>
      <c r="B13" s="166"/>
      <c r="C13" s="76" t="s">
        <v>868</v>
      </c>
      <c r="D13" s="77" t="s">
        <v>869</v>
      </c>
      <c r="E13" s="77" t="s">
        <v>870</v>
      </c>
      <c r="F13" s="76" t="s">
        <v>871</v>
      </c>
      <c r="G13" s="77" t="s">
        <v>872</v>
      </c>
    </row>
    <row r="14" spans="1:7" x14ac:dyDescent="0.3">
      <c r="A14" s="152"/>
      <c r="B14" s="152"/>
      <c r="C14" s="36"/>
      <c r="D14" s="36"/>
      <c r="E14" s="36"/>
      <c r="F14" s="36"/>
      <c r="G14" s="36"/>
    </row>
    <row r="15" spans="1:7" x14ac:dyDescent="0.3">
      <c r="A15" s="156" t="s">
        <v>857</v>
      </c>
      <c r="B15" s="158"/>
      <c r="C15" s="68"/>
      <c r="D15" s="68"/>
      <c r="E15" s="68"/>
      <c r="F15" s="68"/>
      <c r="G15" s="36">
        <f>+G14</f>
        <v>0</v>
      </c>
    </row>
    <row r="16" spans="1:7" x14ac:dyDescent="0.3">
      <c r="A16" s="161" t="s">
        <v>858</v>
      </c>
      <c r="B16" s="162"/>
      <c r="C16" s="162"/>
      <c r="D16" s="162"/>
      <c r="E16" s="162"/>
      <c r="F16" s="162"/>
      <c r="G16" s="162"/>
    </row>
    <row r="17" spans="1:7" x14ac:dyDescent="0.3">
      <c r="A17" s="188" t="s">
        <v>7</v>
      </c>
      <c r="B17" s="164"/>
      <c r="C17" s="30"/>
      <c r="D17" s="77" t="s">
        <v>8</v>
      </c>
      <c r="E17" s="77" t="s">
        <v>9</v>
      </c>
      <c r="F17" s="79" t="s">
        <v>867</v>
      </c>
      <c r="G17" s="77" t="s">
        <v>866</v>
      </c>
    </row>
    <row r="18" spans="1:7" s="1" customFormat="1" ht="12" x14ac:dyDescent="0.25">
      <c r="A18" s="189"/>
      <c r="B18" s="166"/>
      <c r="C18" s="30"/>
      <c r="D18" s="77"/>
      <c r="E18" s="77" t="s">
        <v>868</v>
      </c>
      <c r="F18" s="76" t="s">
        <v>869</v>
      </c>
      <c r="G18" s="77" t="s">
        <v>870</v>
      </c>
    </row>
    <row r="19" spans="1:7" s="1" customFormat="1" ht="12" x14ac:dyDescent="0.25">
      <c r="A19" s="90" t="s">
        <v>952</v>
      </c>
      <c r="B19" s="89"/>
      <c r="C19" s="30"/>
      <c r="D19" s="114" t="s">
        <v>84</v>
      </c>
      <c r="E19" s="112">
        <v>1</v>
      </c>
      <c r="F19" s="112">
        <v>4</v>
      </c>
      <c r="G19" s="112">
        <f>E19*F19</f>
        <v>4</v>
      </c>
    </row>
    <row r="20" spans="1:7" s="1" customFormat="1" ht="12" x14ac:dyDescent="0.25">
      <c r="A20" s="90"/>
      <c r="B20" s="89"/>
      <c r="C20" s="30"/>
      <c r="D20" s="77"/>
      <c r="E20" s="59"/>
      <c r="F20" s="85"/>
      <c r="G20" s="59"/>
    </row>
    <row r="21" spans="1:7" s="1" customFormat="1" ht="11.4" x14ac:dyDescent="0.2">
      <c r="A21" s="156"/>
      <c r="B21" s="158"/>
      <c r="C21" s="35"/>
      <c r="D21" s="81"/>
      <c r="E21" s="36"/>
      <c r="F21" s="85"/>
      <c r="G21" s="59"/>
    </row>
    <row r="22" spans="1:7" s="1" customFormat="1" ht="11.4" x14ac:dyDescent="0.2">
      <c r="A22" s="156" t="s">
        <v>861</v>
      </c>
      <c r="B22" s="157"/>
      <c r="C22" s="64"/>
      <c r="D22" s="64"/>
      <c r="E22" s="64"/>
      <c r="F22" s="65"/>
      <c r="G22" s="36">
        <f>SUM(G19:G21)</f>
        <v>4</v>
      </c>
    </row>
    <row r="23" spans="1:7" s="1" customFormat="1" ht="12" x14ac:dyDescent="0.25">
      <c r="A23" s="161" t="s">
        <v>862</v>
      </c>
      <c r="B23" s="162"/>
      <c r="C23" s="162"/>
      <c r="D23" s="162"/>
      <c r="E23" s="162"/>
      <c r="F23" s="162"/>
      <c r="G23" s="162"/>
    </row>
    <row r="24" spans="1:7" s="1" customFormat="1" ht="12" x14ac:dyDescent="0.25">
      <c r="A24" s="163" t="s">
        <v>7</v>
      </c>
      <c r="B24" s="164"/>
      <c r="C24" s="69"/>
      <c r="D24" s="74" t="s">
        <v>8</v>
      </c>
      <c r="E24" s="74" t="s">
        <v>9</v>
      </c>
      <c r="F24" s="74" t="s">
        <v>859</v>
      </c>
      <c r="G24" s="74" t="s">
        <v>866</v>
      </c>
    </row>
    <row r="25" spans="1:7" s="1" customFormat="1" ht="11.4" x14ac:dyDescent="0.2">
      <c r="A25" s="165"/>
      <c r="B25" s="166"/>
      <c r="C25" s="35"/>
      <c r="D25" s="36"/>
      <c r="E25" s="77" t="s">
        <v>868</v>
      </c>
      <c r="F25" s="76" t="s">
        <v>869</v>
      </c>
      <c r="G25" s="77" t="s">
        <v>870</v>
      </c>
    </row>
    <row r="26" spans="1:7" s="1" customFormat="1" ht="11.4" x14ac:dyDescent="0.2">
      <c r="A26" s="159"/>
      <c r="B26" s="160"/>
      <c r="C26" s="35"/>
      <c r="D26" s="36"/>
      <c r="E26" s="36">
        <v>0</v>
      </c>
      <c r="F26" s="59">
        <v>0</v>
      </c>
      <c r="G26" s="36">
        <f>E26*F26</f>
        <v>0</v>
      </c>
    </row>
    <row r="27" spans="1:7" s="1" customFormat="1" ht="12" x14ac:dyDescent="0.25">
      <c r="A27" s="156" t="s">
        <v>863</v>
      </c>
      <c r="B27" s="158"/>
      <c r="C27" s="78"/>
      <c r="D27" s="78"/>
      <c r="E27" s="78"/>
      <c r="F27" s="78"/>
      <c r="G27" s="36">
        <f>+G26</f>
        <v>0</v>
      </c>
    </row>
    <row r="28" spans="1:7" s="1" customFormat="1" ht="12" x14ac:dyDescent="0.25">
      <c r="A28" s="82"/>
      <c r="B28" s="83"/>
      <c r="C28" s="78"/>
      <c r="D28" s="167" t="s">
        <v>873</v>
      </c>
      <c r="E28" s="168"/>
      <c r="F28" s="169"/>
      <c r="G28" s="36">
        <f>SUM(G10,G15,G22,G27)</f>
        <v>4</v>
      </c>
    </row>
    <row r="29" spans="1:7" s="1" customFormat="1" ht="12" x14ac:dyDescent="0.25">
      <c r="A29" s="82"/>
      <c r="B29" s="83"/>
      <c r="C29" s="78"/>
      <c r="D29" s="167" t="s">
        <v>874</v>
      </c>
      <c r="E29" s="168"/>
      <c r="F29" s="169"/>
      <c r="G29" s="36"/>
    </row>
    <row r="30" spans="1:7" s="1" customFormat="1" ht="12" x14ac:dyDescent="0.25">
      <c r="A30" s="149"/>
      <c r="B30" s="151"/>
      <c r="C30" s="38"/>
      <c r="D30" s="183" t="s">
        <v>875</v>
      </c>
      <c r="E30" s="184"/>
      <c r="F30" s="185"/>
      <c r="G30" s="38"/>
    </row>
    <row r="31" spans="1:7" s="1" customFormat="1" ht="12" x14ac:dyDescent="0.25">
      <c r="A31" s="70"/>
      <c r="B31" s="71"/>
      <c r="C31" s="38"/>
      <c r="D31" s="180" t="s">
        <v>876</v>
      </c>
      <c r="E31" s="181"/>
      <c r="F31" s="182"/>
      <c r="G31" s="38"/>
    </row>
    <row r="32" spans="1:7" s="1" customFormat="1" ht="12" x14ac:dyDescent="0.25">
      <c r="A32" s="149"/>
      <c r="B32" s="151"/>
      <c r="C32" s="38"/>
      <c r="D32" s="180" t="s">
        <v>877</v>
      </c>
      <c r="E32" s="181"/>
      <c r="F32" s="182"/>
      <c r="G32" s="38"/>
    </row>
    <row r="33" spans="1:7" s="1" customFormat="1" ht="12" x14ac:dyDescent="0.25">
      <c r="A33" s="45"/>
      <c r="B33" s="23"/>
      <c r="C33" s="46"/>
      <c r="D33" s="25"/>
      <c r="E33" s="25"/>
      <c r="F33" s="46"/>
      <c r="G33" s="46"/>
    </row>
    <row r="34" spans="1:7" s="1" customFormat="1" ht="11.4" x14ac:dyDescent="0.2">
      <c r="A34" s="84" t="s">
        <v>878</v>
      </c>
      <c r="B34" s="48"/>
      <c r="C34" s="50"/>
      <c r="D34" s="50"/>
      <c r="E34" s="50"/>
      <c r="F34" s="50"/>
      <c r="G34" s="50"/>
    </row>
  </sheetData>
  <sheetProtection formatCells="0" formatColumns="0" formatRows="0" insertColumns="0" insertRows="0" insertHyperlinks="0" deleteColumns="0" deleteRows="0" sort="0" autoFilter="0" pivotTables="0"/>
  <mergeCells count="29">
    <mergeCell ref="A30:B30"/>
    <mergeCell ref="D30:F30"/>
    <mergeCell ref="D31:F31"/>
    <mergeCell ref="A32:B32"/>
    <mergeCell ref="D32:F32"/>
    <mergeCell ref="D29:F29"/>
    <mergeCell ref="A14:B14"/>
    <mergeCell ref="A15:B15"/>
    <mergeCell ref="A16:G16"/>
    <mergeCell ref="A17:B18"/>
    <mergeCell ref="A21:B21"/>
    <mergeCell ref="A22:B22"/>
    <mergeCell ref="A23:G23"/>
    <mergeCell ref="A24:B25"/>
    <mergeCell ref="A26:B26"/>
    <mergeCell ref="A27:B27"/>
    <mergeCell ref="D28:F28"/>
    <mergeCell ref="A12:B13"/>
    <mergeCell ref="A1:G1"/>
    <mergeCell ref="B2:C2"/>
    <mergeCell ref="F2:G2"/>
    <mergeCell ref="B3:C3"/>
    <mergeCell ref="B4:G4"/>
    <mergeCell ref="B5:G5"/>
    <mergeCell ref="A6:G6"/>
    <mergeCell ref="A7:B8"/>
    <mergeCell ref="A9:B9"/>
    <mergeCell ref="A10:B10"/>
    <mergeCell ref="A11:G1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2B576-A7A7-4A22-A89C-2F79FF1CE3B4}">
  <dimension ref="A1:IU34"/>
  <sheetViews>
    <sheetView workbookViewId="0">
      <selection activeCell="K31" sqref="K31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904</v>
      </c>
      <c r="C3" s="171"/>
      <c r="E3" s="21"/>
      <c r="F3" s="21" t="s">
        <v>8</v>
      </c>
      <c r="G3" s="72" t="s">
        <v>34</v>
      </c>
    </row>
    <row r="4" spans="1:7" ht="26.4" customHeight="1" x14ac:dyDescent="0.3">
      <c r="A4" s="21" t="s">
        <v>853</v>
      </c>
      <c r="B4" s="193" t="str">
        <f>PMA!C31</f>
        <v>Relacionador comunitario participación media jornada</v>
      </c>
      <c r="C4" s="194"/>
      <c r="D4" s="194"/>
      <c r="E4" s="194"/>
      <c r="F4" s="194"/>
      <c r="G4" s="194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x14ac:dyDescent="0.3">
      <c r="A9" s="173" t="s">
        <v>219</v>
      </c>
      <c r="B9" s="174"/>
      <c r="C9" s="36"/>
      <c r="D9" s="36"/>
      <c r="E9" s="36"/>
      <c r="F9" s="36"/>
      <c r="G9" s="36"/>
    </row>
    <row r="10" spans="1:7" x14ac:dyDescent="0.3">
      <c r="A10" s="156" t="s">
        <v>856</v>
      </c>
      <c r="B10" s="158"/>
      <c r="C10" s="68"/>
      <c r="D10" s="68"/>
      <c r="E10" s="68"/>
      <c r="F10" s="68"/>
      <c r="G10" s="36">
        <f>+G9</f>
        <v>0</v>
      </c>
    </row>
    <row r="11" spans="1:7" x14ac:dyDescent="0.3">
      <c r="A11" s="175" t="s">
        <v>855</v>
      </c>
      <c r="B11" s="176"/>
      <c r="C11" s="176"/>
      <c r="D11" s="176"/>
      <c r="E11" s="176"/>
      <c r="F11" s="176"/>
      <c r="G11" s="176"/>
    </row>
    <row r="12" spans="1:7" ht="13.5" customHeight="1" x14ac:dyDescent="0.3">
      <c r="A12" s="188" t="s">
        <v>7</v>
      </c>
      <c r="B12" s="164"/>
      <c r="C12" s="74" t="s">
        <v>9</v>
      </c>
      <c r="D12" s="74" t="s">
        <v>860</v>
      </c>
      <c r="E12" s="77" t="s">
        <v>864</v>
      </c>
      <c r="F12" s="76" t="s">
        <v>865</v>
      </c>
      <c r="G12" s="77" t="s">
        <v>866</v>
      </c>
    </row>
    <row r="13" spans="1:7" x14ac:dyDescent="0.3">
      <c r="A13" s="189"/>
      <c r="B13" s="166"/>
      <c r="C13" s="76" t="s">
        <v>868</v>
      </c>
      <c r="D13" s="77" t="s">
        <v>869</v>
      </c>
      <c r="E13" s="77" t="s">
        <v>870</v>
      </c>
      <c r="F13" s="76" t="s">
        <v>871</v>
      </c>
      <c r="G13" s="77" t="s">
        <v>872</v>
      </c>
    </row>
    <row r="14" spans="1:7" x14ac:dyDescent="0.3">
      <c r="A14" s="177" t="s">
        <v>953</v>
      </c>
      <c r="B14" s="152"/>
      <c r="C14" s="112">
        <v>1</v>
      </c>
      <c r="D14" s="112">
        <v>720</v>
      </c>
      <c r="E14" s="112">
        <f>IF(ISNUMBER(C14),C14*D14,)</f>
        <v>720</v>
      </c>
      <c r="F14" s="113">
        <v>0.85</v>
      </c>
      <c r="G14" s="112">
        <v>612</v>
      </c>
    </row>
    <row r="15" spans="1:7" x14ac:dyDescent="0.3">
      <c r="A15" s="156" t="s">
        <v>857</v>
      </c>
      <c r="B15" s="158"/>
      <c r="C15" s="68"/>
      <c r="D15" s="68"/>
      <c r="E15" s="68"/>
      <c r="F15" s="68"/>
      <c r="G15" s="36">
        <f>+G14</f>
        <v>612</v>
      </c>
    </row>
    <row r="16" spans="1:7" x14ac:dyDescent="0.3">
      <c r="A16" s="161" t="s">
        <v>858</v>
      </c>
      <c r="B16" s="162"/>
      <c r="C16" s="162"/>
      <c r="D16" s="162"/>
      <c r="E16" s="162"/>
      <c r="F16" s="162"/>
      <c r="G16" s="162"/>
    </row>
    <row r="17" spans="1:7" s="1" customFormat="1" ht="12" x14ac:dyDescent="0.25">
      <c r="A17" s="163" t="s">
        <v>7</v>
      </c>
      <c r="B17" s="164"/>
      <c r="C17" s="30"/>
      <c r="D17" s="77" t="s">
        <v>8</v>
      </c>
      <c r="E17" s="77" t="s">
        <v>9</v>
      </c>
      <c r="F17" s="79" t="s">
        <v>867</v>
      </c>
      <c r="G17" s="77" t="s">
        <v>866</v>
      </c>
    </row>
    <row r="18" spans="1:7" s="1" customFormat="1" ht="12" x14ac:dyDescent="0.25">
      <c r="A18" s="165"/>
      <c r="B18" s="166"/>
      <c r="C18" s="30"/>
      <c r="D18" s="77"/>
      <c r="E18" s="77" t="s">
        <v>868</v>
      </c>
      <c r="F18" s="76" t="s">
        <v>869</v>
      </c>
      <c r="G18" s="77" t="s">
        <v>870</v>
      </c>
    </row>
    <row r="19" spans="1:7" s="1" customFormat="1" ht="24" customHeight="1" x14ac:dyDescent="0.25">
      <c r="A19" s="195" t="s">
        <v>807</v>
      </c>
      <c r="B19" s="196"/>
      <c r="C19" s="30"/>
      <c r="D19" s="86" t="s">
        <v>31</v>
      </c>
      <c r="E19" s="87">
        <v>0.2</v>
      </c>
      <c r="F19" s="88">
        <v>85</v>
      </c>
      <c r="G19" s="87">
        <f>E19*F19</f>
        <v>17</v>
      </c>
    </row>
    <row r="20" spans="1:7" s="1" customFormat="1" ht="12" x14ac:dyDescent="0.25">
      <c r="A20" s="82" t="s">
        <v>542</v>
      </c>
      <c r="B20" s="80"/>
      <c r="C20" s="30"/>
      <c r="D20" s="77" t="s">
        <v>489</v>
      </c>
      <c r="E20" s="59">
        <v>1</v>
      </c>
      <c r="F20" s="79">
        <v>10</v>
      </c>
      <c r="G20" s="59">
        <f>E20*F20</f>
        <v>10</v>
      </c>
    </row>
    <row r="21" spans="1:7" s="1" customFormat="1" ht="12" x14ac:dyDescent="0.25">
      <c r="A21" s="82" t="s">
        <v>792</v>
      </c>
      <c r="B21" s="80"/>
      <c r="C21" s="30"/>
      <c r="D21" s="77" t="s">
        <v>84</v>
      </c>
      <c r="E21" s="59">
        <v>1</v>
      </c>
      <c r="F21" s="79">
        <v>1</v>
      </c>
      <c r="G21" s="59">
        <f>E21*F21</f>
        <v>1</v>
      </c>
    </row>
    <row r="22" spans="1:7" s="1" customFormat="1" ht="11.4" x14ac:dyDescent="0.2">
      <c r="A22" s="156" t="s">
        <v>861</v>
      </c>
      <c r="B22" s="157"/>
      <c r="C22" s="64"/>
      <c r="D22" s="64"/>
      <c r="E22" s="64"/>
      <c r="F22" s="65"/>
      <c r="G22" s="36">
        <f>SUM(G19,G20,G21)</f>
        <v>28</v>
      </c>
    </row>
    <row r="23" spans="1:7" s="1" customFormat="1" ht="12" x14ac:dyDescent="0.25">
      <c r="A23" s="161" t="s">
        <v>862</v>
      </c>
      <c r="B23" s="162"/>
      <c r="C23" s="162"/>
      <c r="D23" s="162"/>
      <c r="E23" s="162"/>
      <c r="F23" s="162"/>
      <c r="G23" s="162"/>
    </row>
    <row r="24" spans="1:7" s="1" customFormat="1" ht="12" x14ac:dyDescent="0.25">
      <c r="A24" s="163" t="s">
        <v>7</v>
      </c>
      <c r="B24" s="164"/>
      <c r="C24" s="69"/>
      <c r="D24" s="74" t="s">
        <v>8</v>
      </c>
      <c r="E24" s="74" t="s">
        <v>9</v>
      </c>
      <c r="F24" s="74" t="s">
        <v>859</v>
      </c>
      <c r="G24" s="74" t="s">
        <v>866</v>
      </c>
    </row>
    <row r="25" spans="1:7" s="1" customFormat="1" ht="11.4" x14ac:dyDescent="0.2">
      <c r="A25" s="165"/>
      <c r="B25" s="166"/>
      <c r="C25" s="35"/>
      <c r="D25" s="36"/>
      <c r="E25" s="77" t="s">
        <v>868</v>
      </c>
      <c r="F25" s="76" t="s">
        <v>869</v>
      </c>
      <c r="G25" s="77" t="s">
        <v>870</v>
      </c>
    </row>
    <row r="26" spans="1:7" s="1" customFormat="1" ht="11.4" x14ac:dyDescent="0.2">
      <c r="A26" s="159"/>
      <c r="B26" s="160"/>
      <c r="C26" s="35"/>
      <c r="D26" s="36"/>
      <c r="E26" s="36">
        <v>0</v>
      </c>
      <c r="F26" s="59">
        <v>0</v>
      </c>
      <c r="G26" s="36">
        <f>E26*F26</f>
        <v>0</v>
      </c>
    </row>
    <row r="27" spans="1:7" s="1" customFormat="1" ht="12" x14ac:dyDescent="0.25">
      <c r="A27" s="156" t="s">
        <v>863</v>
      </c>
      <c r="B27" s="158"/>
      <c r="C27" s="78"/>
      <c r="D27" s="78"/>
      <c r="E27" s="78"/>
      <c r="F27" s="78"/>
      <c r="G27" s="36">
        <f>+G26</f>
        <v>0</v>
      </c>
    </row>
    <row r="28" spans="1:7" s="1" customFormat="1" ht="12" x14ac:dyDescent="0.25">
      <c r="A28" s="82"/>
      <c r="B28" s="83"/>
      <c r="C28" s="78"/>
      <c r="D28" s="167" t="s">
        <v>873</v>
      </c>
      <c r="E28" s="168"/>
      <c r="F28" s="169"/>
      <c r="G28" s="36">
        <f>SUM(G10,G15,G22,G27)</f>
        <v>640</v>
      </c>
    </row>
    <row r="29" spans="1:7" s="1" customFormat="1" ht="12" x14ac:dyDescent="0.25">
      <c r="A29" s="82"/>
      <c r="B29" s="83"/>
      <c r="C29" s="78"/>
      <c r="D29" s="167" t="s">
        <v>954</v>
      </c>
      <c r="E29" s="168"/>
      <c r="F29" s="169"/>
      <c r="G29" s="36"/>
    </row>
    <row r="30" spans="1:7" s="1" customFormat="1" ht="12" x14ac:dyDescent="0.25">
      <c r="A30" s="149"/>
      <c r="B30" s="151"/>
      <c r="C30" s="38"/>
      <c r="D30" s="183" t="s">
        <v>875</v>
      </c>
      <c r="E30" s="184"/>
      <c r="F30" s="185"/>
      <c r="G30" s="38"/>
    </row>
    <row r="31" spans="1:7" s="1" customFormat="1" ht="12" x14ac:dyDescent="0.25">
      <c r="A31" s="70"/>
      <c r="B31" s="71"/>
      <c r="C31" s="38"/>
      <c r="D31" s="180" t="s">
        <v>876</v>
      </c>
      <c r="E31" s="181"/>
      <c r="F31" s="182"/>
      <c r="G31" s="38"/>
    </row>
    <row r="32" spans="1:7" s="1" customFormat="1" ht="12" x14ac:dyDescent="0.25">
      <c r="A32" s="149"/>
      <c r="B32" s="151"/>
      <c r="C32" s="38"/>
      <c r="D32" s="180" t="s">
        <v>877</v>
      </c>
      <c r="E32" s="181"/>
      <c r="F32" s="182"/>
      <c r="G32" s="38"/>
    </row>
    <row r="33" spans="1:7" s="1" customFormat="1" ht="12" x14ac:dyDescent="0.25">
      <c r="A33" s="45"/>
      <c r="B33" s="23"/>
      <c r="C33" s="46"/>
      <c r="D33" s="25"/>
      <c r="E33" s="25"/>
      <c r="F33" s="46"/>
      <c r="G33" s="46"/>
    </row>
    <row r="34" spans="1:7" s="1" customFormat="1" ht="11.4" x14ac:dyDescent="0.2">
      <c r="A34" s="84" t="s">
        <v>878</v>
      </c>
      <c r="B34" s="48"/>
      <c r="C34" s="50"/>
      <c r="D34" s="50"/>
      <c r="E34" s="50"/>
      <c r="F34" s="50"/>
      <c r="G34" s="50"/>
    </row>
  </sheetData>
  <sheetProtection formatCells="0" formatColumns="0" formatRows="0" insertColumns="0" insertRows="0" insertHyperlinks="0" deleteColumns="0" deleteRows="0" sort="0" autoFilter="0" pivotTables="0"/>
  <mergeCells count="29">
    <mergeCell ref="A30:B30"/>
    <mergeCell ref="D30:F30"/>
    <mergeCell ref="D31:F31"/>
    <mergeCell ref="A32:B32"/>
    <mergeCell ref="D32:F32"/>
    <mergeCell ref="D29:F29"/>
    <mergeCell ref="A14:B14"/>
    <mergeCell ref="A15:B15"/>
    <mergeCell ref="A16:G16"/>
    <mergeCell ref="A17:B18"/>
    <mergeCell ref="A19:B19"/>
    <mergeCell ref="A22:B22"/>
    <mergeCell ref="A23:G23"/>
    <mergeCell ref="A24:B25"/>
    <mergeCell ref="A26:B26"/>
    <mergeCell ref="A27:B27"/>
    <mergeCell ref="D28:F28"/>
    <mergeCell ref="A12:B13"/>
    <mergeCell ref="A1:G1"/>
    <mergeCell ref="B2:C2"/>
    <mergeCell ref="F2:G2"/>
    <mergeCell ref="B3:C3"/>
    <mergeCell ref="B4:G4"/>
    <mergeCell ref="B5:G5"/>
    <mergeCell ref="A6:G6"/>
    <mergeCell ref="A7:B8"/>
    <mergeCell ref="A9:B9"/>
    <mergeCell ref="A10:B10"/>
    <mergeCell ref="A11:G1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D3C0F-07A6-4BF5-BF7C-4D70FD880288}">
  <dimension ref="A1:IU32"/>
  <sheetViews>
    <sheetView workbookViewId="0">
      <selection activeCell="O25" sqref="O25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905</v>
      </c>
      <c r="C3" s="171"/>
      <c r="E3" s="21"/>
      <c r="F3" s="21" t="s">
        <v>8</v>
      </c>
      <c r="G3" s="73" t="s">
        <v>34</v>
      </c>
    </row>
    <row r="4" spans="1:7" x14ac:dyDescent="0.3">
      <c r="A4" s="21" t="s">
        <v>853</v>
      </c>
      <c r="B4" s="190" t="str">
        <f>PMA!C33</f>
        <v>Manejo de contingencias (kit para derrames)</v>
      </c>
      <c r="C4" s="154"/>
      <c r="D4" s="154"/>
      <c r="E4" s="154"/>
      <c r="F4" s="154"/>
      <c r="G4" s="154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x14ac:dyDescent="0.3">
      <c r="A9" s="201"/>
      <c r="B9" s="174"/>
      <c r="C9" s="36"/>
      <c r="D9" s="36"/>
      <c r="E9" s="36"/>
      <c r="F9" s="36"/>
      <c r="G9" s="36"/>
    </row>
    <row r="10" spans="1:7" x14ac:dyDescent="0.3">
      <c r="A10" s="156" t="s">
        <v>856</v>
      </c>
      <c r="B10" s="158"/>
      <c r="C10" s="75"/>
      <c r="D10" s="75"/>
      <c r="E10" s="75"/>
      <c r="F10" s="75"/>
      <c r="G10" s="36">
        <f>+G9</f>
        <v>0</v>
      </c>
    </row>
    <row r="11" spans="1:7" x14ac:dyDescent="0.3">
      <c r="A11" s="175" t="s">
        <v>855</v>
      </c>
      <c r="B11" s="176"/>
      <c r="C11" s="176"/>
      <c r="D11" s="176"/>
      <c r="E11" s="176"/>
      <c r="F11" s="176"/>
      <c r="G11" s="176"/>
    </row>
    <row r="12" spans="1:7" ht="13.5" customHeight="1" x14ac:dyDescent="0.3">
      <c r="A12" s="188" t="s">
        <v>7</v>
      </c>
      <c r="B12" s="164"/>
      <c r="C12" s="74" t="s">
        <v>9</v>
      </c>
      <c r="D12" s="74" t="s">
        <v>860</v>
      </c>
      <c r="E12" s="77" t="s">
        <v>864</v>
      </c>
      <c r="F12" s="76" t="s">
        <v>865</v>
      </c>
      <c r="G12" s="77" t="s">
        <v>866</v>
      </c>
    </row>
    <row r="13" spans="1:7" x14ac:dyDescent="0.3">
      <c r="A13" s="189"/>
      <c r="B13" s="166"/>
      <c r="C13" s="76" t="s">
        <v>868</v>
      </c>
      <c r="D13" s="77" t="s">
        <v>869</v>
      </c>
      <c r="E13" s="77" t="s">
        <v>870</v>
      </c>
      <c r="F13" s="76" t="s">
        <v>871</v>
      </c>
      <c r="G13" s="77" t="s">
        <v>872</v>
      </c>
    </row>
    <row r="14" spans="1:7" x14ac:dyDescent="0.3">
      <c r="A14" s="152"/>
      <c r="B14" s="152"/>
      <c r="C14" s="36"/>
      <c r="D14" s="36"/>
      <c r="E14" s="36"/>
      <c r="F14" s="36"/>
      <c r="G14" s="36"/>
    </row>
    <row r="15" spans="1:7" x14ac:dyDescent="0.3">
      <c r="A15" s="156" t="s">
        <v>857</v>
      </c>
      <c r="B15" s="158"/>
      <c r="C15" s="68"/>
      <c r="D15" s="68"/>
      <c r="E15" s="68"/>
      <c r="F15" s="68"/>
      <c r="G15" s="36">
        <f>+G14</f>
        <v>0</v>
      </c>
    </row>
    <row r="16" spans="1:7" x14ac:dyDescent="0.3">
      <c r="A16" s="161" t="s">
        <v>858</v>
      </c>
      <c r="B16" s="162"/>
      <c r="C16" s="162"/>
      <c r="D16" s="162"/>
      <c r="E16" s="162"/>
      <c r="F16" s="162"/>
      <c r="G16" s="162"/>
    </row>
    <row r="17" spans="1:7" x14ac:dyDescent="0.3">
      <c r="A17" s="188" t="s">
        <v>7</v>
      </c>
      <c r="B17" s="164"/>
      <c r="C17" s="30"/>
      <c r="D17" s="77" t="s">
        <v>8</v>
      </c>
      <c r="E17" s="77" t="s">
        <v>9</v>
      </c>
      <c r="F17" s="79" t="s">
        <v>867</v>
      </c>
      <c r="G17" s="77" t="s">
        <v>866</v>
      </c>
    </row>
    <row r="18" spans="1:7" s="1" customFormat="1" ht="12" x14ac:dyDescent="0.25">
      <c r="A18" s="189"/>
      <c r="B18" s="166"/>
      <c r="C18" s="30"/>
      <c r="D18" s="77"/>
      <c r="E18" s="77" t="s">
        <v>868</v>
      </c>
      <c r="F18" s="76" t="s">
        <v>869</v>
      </c>
      <c r="G18" s="77" t="s">
        <v>870</v>
      </c>
    </row>
    <row r="19" spans="1:7" s="1" customFormat="1" ht="11.4" x14ac:dyDescent="0.2">
      <c r="A19" s="90" t="s">
        <v>850</v>
      </c>
      <c r="B19" s="89"/>
      <c r="C19" s="114"/>
      <c r="D19" s="112" t="s">
        <v>84</v>
      </c>
      <c r="E19" s="112">
        <v>1</v>
      </c>
      <c r="F19" s="112">
        <v>350</v>
      </c>
      <c r="G19" s="59">
        <f>E19*F19</f>
        <v>350</v>
      </c>
    </row>
    <row r="20" spans="1:7" s="1" customFormat="1" ht="11.4" x14ac:dyDescent="0.2">
      <c r="A20" s="156" t="s">
        <v>861</v>
      </c>
      <c r="B20" s="157"/>
      <c r="C20" s="64"/>
      <c r="D20" s="64"/>
      <c r="E20" s="64"/>
      <c r="F20" s="65"/>
      <c r="G20" s="36">
        <f>SUM(G19:G19)</f>
        <v>350</v>
      </c>
    </row>
    <row r="21" spans="1:7" s="1" customFormat="1" ht="12" x14ac:dyDescent="0.25">
      <c r="A21" s="161" t="s">
        <v>862</v>
      </c>
      <c r="B21" s="162"/>
      <c r="C21" s="162"/>
      <c r="D21" s="162"/>
      <c r="E21" s="162"/>
      <c r="F21" s="162"/>
      <c r="G21" s="162"/>
    </row>
    <row r="22" spans="1:7" s="1" customFormat="1" ht="12" x14ac:dyDescent="0.25">
      <c r="A22" s="163" t="s">
        <v>7</v>
      </c>
      <c r="B22" s="164"/>
      <c r="C22" s="69"/>
      <c r="D22" s="74" t="s">
        <v>8</v>
      </c>
      <c r="E22" s="74" t="s">
        <v>9</v>
      </c>
      <c r="F22" s="74" t="s">
        <v>859</v>
      </c>
      <c r="G22" s="74" t="s">
        <v>866</v>
      </c>
    </row>
    <row r="23" spans="1:7" s="1" customFormat="1" ht="11.4" x14ac:dyDescent="0.2">
      <c r="A23" s="165"/>
      <c r="B23" s="166"/>
      <c r="C23" s="35"/>
      <c r="D23" s="36"/>
      <c r="E23" s="77" t="s">
        <v>868</v>
      </c>
      <c r="F23" s="76" t="s">
        <v>869</v>
      </c>
      <c r="G23" s="77" t="s">
        <v>870</v>
      </c>
    </row>
    <row r="24" spans="1:7" s="1" customFormat="1" ht="11.4" x14ac:dyDescent="0.2">
      <c r="A24" s="159"/>
      <c r="B24" s="160"/>
      <c r="C24" s="35"/>
      <c r="D24" s="36"/>
      <c r="E24" s="36">
        <v>0</v>
      </c>
      <c r="F24" s="59">
        <v>0</v>
      </c>
      <c r="G24" s="36">
        <f>E24*F24</f>
        <v>0</v>
      </c>
    </row>
    <row r="25" spans="1:7" s="1" customFormat="1" ht="12" x14ac:dyDescent="0.25">
      <c r="A25" s="156" t="s">
        <v>863</v>
      </c>
      <c r="B25" s="158"/>
      <c r="C25" s="78"/>
      <c r="D25" s="78"/>
      <c r="E25" s="78"/>
      <c r="F25" s="78"/>
      <c r="G25" s="36">
        <f>+G24</f>
        <v>0</v>
      </c>
    </row>
    <row r="26" spans="1:7" s="1" customFormat="1" ht="12" x14ac:dyDescent="0.25">
      <c r="A26" s="82"/>
      <c r="B26" s="83"/>
      <c r="C26" s="78"/>
      <c r="D26" s="167" t="s">
        <v>873</v>
      </c>
      <c r="E26" s="168"/>
      <c r="F26" s="169"/>
      <c r="G26" s="36">
        <f>SUM(G10,G15,G20,G25)</f>
        <v>350</v>
      </c>
    </row>
    <row r="27" spans="1:7" s="1" customFormat="1" ht="12" x14ac:dyDescent="0.25">
      <c r="A27" s="82"/>
      <c r="B27" s="83"/>
      <c r="C27" s="78"/>
      <c r="D27" s="167" t="s">
        <v>874</v>
      </c>
      <c r="E27" s="168"/>
      <c r="F27" s="169"/>
      <c r="G27" s="36"/>
    </row>
    <row r="28" spans="1:7" s="1" customFormat="1" ht="12" x14ac:dyDescent="0.25">
      <c r="A28" s="149"/>
      <c r="B28" s="151"/>
      <c r="C28" s="38"/>
      <c r="D28" s="183" t="s">
        <v>875</v>
      </c>
      <c r="E28" s="184"/>
      <c r="F28" s="185"/>
      <c r="G28" s="38"/>
    </row>
    <row r="29" spans="1:7" s="1" customFormat="1" ht="12" x14ac:dyDescent="0.25">
      <c r="A29" s="70"/>
      <c r="B29" s="71"/>
      <c r="C29" s="38"/>
      <c r="D29" s="180" t="s">
        <v>876</v>
      </c>
      <c r="E29" s="181"/>
      <c r="F29" s="182"/>
      <c r="G29" s="38"/>
    </row>
    <row r="30" spans="1:7" s="1" customFormat="1" ht="12" x14ac:dyDescent="0.25">
      <c r="A30" s="149"/>
      <c r="B30" s="151"/>
      <c r="C30" s="38"/>
      <c r="D30" s="180" t="s">
        <v>877</v>
      </c>
      <c r="E30" s="181"/>
      <c r="F30" s="182"/>
      <c r="G30" s="38"/>
    </row>
    <row r="31" spans="1:7" s="1" customFormat="1" ht="12" x14ac:dyDescent="0.25">
      <c r="A31" s="45"/>
      <c r="B31" s="23"/>
      <c r="C31" s="46"/>
      <c r="D31" s="25"/>
      <c r="E31" s="25"/>
      <c r="F31" s="46"/>
      <c r="G31" s="46"/>
    </row>
    <row r="32" spans="1:7" s="1" customFormat="1" ht="11.4" x14ac:dyDescent="0.2">
      <c r="A32" s="84" t="s">
        <v>878</v>
      </c>
      <c r="B32" s="48"/>
      <c r="C32" s="50"/>
      <c r="D32" s="50"/>
      <c r="E32" s="50"/>
      <c r="F32" s="50"/>
      <c r="G32" s="50"/>
    </row>
  </sheetData>
  <sheetProtection formatCells="0" formatColumns="0" formatRows="0" insertColumns="0" insertRows="0" insertHyperlinks="0" deleteColumns="0" deleteRows="0" sort="0" autoFilter="0" pivotTables="0"/>
  <mergeCells count="28">
    <mergeCell ref="A28:B28"/>
    <mergeCell ref="D28:F28"/>
    <mergeCell ref="D29:F29"/>
    <mergeCell ref="A30:B30"/>
    <mergeCell ref="D30:F30"/>
    <mergeCell ref="D27:F27"/>
    <mergeCell ref="A14:B14"/>
    <mergeCell ref="A15:B15"/>
    <mergeCell ref="A16:G16"/>
    <mergeCell ref="A17:B18"/>
    <mergeCell ref="A20:B20"/>
    <mergeCell ref="A21:G21"/>
    <mergeCell ref="A22:B23"/>
    <mergeCell ref="A24:B24"/>
    <mergeCell ref="A25:B25"/>
    <mergeCell ref="D26:F26"/>
    <mergeCell ref="A12:B13"/>
    <mergeCell ref="A1:G1"/>
    <mergeCell ref="B2:C2"/>
    <mergeCell ref="F2:G2"/>
    <mergeCell ref="B3:C3"/>
    <mergeCell ref="B4:G4"/>
    <mergeCell ref="B5:G5"/>
    <mergeCell ref="A6:G6"/>
    <mergeCell ref="A7:B8"/>
    <mergeCell ref="A9:B9"/>
    <mergeCell ref="A10:B10"/>
    <mergeCell ref="A11:G1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20D31-5B6C-45CD-8D4E-46866A65E848}">
  <dimension ref="A1:IU32"/>
  <sheetViews>
    <sheetView workbookViewId="0">
      <selection activeCell="J14" sqref="J14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916</v>
      </c>
      <c r="C3" s="171"/>
      <c r="E3" s="21"/>
      <c r="F3" s="21" t="s">
        <v>8</v>
      </c>
      <c r="G3" s="73" t="s">
        <v>34</v>
      </c>
    </row>
    <row r="4" spans="1:7" x14ac:dyDescent="0.3">
      <c r="A4" s="21" t="s">
        <v>853</v>
      </c>
      <c r="B4" s="190" t="str">
        <f>PMA!C35</f>
        <v>Monitoreo de ruido ambiente diurno y nocturno dependiendo de la jornada laboral, Acuerdo Ministerial 097A</v>
      </c>
      <c r="C4" s="154"/>
      <c r="D4" s="154"/>
      <c r="E4" s="154"/>
      <c r="F4" s="154"/>
      <c r="G4" s="154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x14ac:dyDescent="0.3">
      <c r="A9" s="201"/>
      <c r="B9" s="174"/>
      <c r="C9" s="36"/>
      <c r="D9" s="36"/>
      <c r="E9" s="36"/>
      <c r="F9" s="36"/>
      <c r="G9" s="36"/>
    </row>
    <row r="10" spans="1:7" x14ac:dyDescent="0.3">
      <c r="A10" s="156" t="s">
        <v>856</v>
      </c>
      <c r="B10" s="158"/>
      <c r="C10" s="75"/>
      <c r="D10" s="75"/>
      <c r="E10" s="75"/>
      <c r="F10" s="75"/>
      <c r="G10" s="36">
        <f>+G9</f>
        <v>0</v>
      </c>
    </row>
    <row r="11" spans="1:7" x14ac:dyDescent="0.3">
      <c r="A11" s="175" t="s">
        <v>855</v>
      </c>
      <c r="B11" s="176"/>
      <c r="C11" s="176"/>
      <c r="D11" s="176"/>
      <c r="E11" s="176"/>
      <c r="F11" s="176"/>
      <c r="G11" s="176"/>
    </row>
    <row r="12" spans="1:7" ht="13.5" customHeight="1" x14ac:dyDescent="0.3">
      <c r="A12" s="188" t="s">
        <v>7</v>
      </c>
      <c r="B12" s="164"/>
      <c r="C12" s="74" t="s">
        <v>9</v>
      </c>
      <c r="D12" s="74" t="s">
        <v>860</v>
      </c>
      <c r="E12" s="77" t="s">
        <v>864</v>
      </c>
      <c r="F12" s="76" t="s">
        <v>865</v>
      </c>
      <c r="G12" s="77" t="s">
        <v>866</v>
      </c>
    </row>
    <row r="13" spans="1:7" x14ac:dyDescent="0.3">
      <c r="A13" s="189"/>
      <c r="B13" s="166"/>
      <c r="C13" s="76" t="s">
        <v>868</v>
      </c>
      <c r="D13" s="77" t="s">
        <v>869</v>
      </c>
      <c r="E13" s="77" t="s">
        <v>870</v>
      </c>
      <c r="F13" s="76" t="s">
        <v>871</v>
      </c>
      <c r="G13" s="77" t="s">
        <v>872</v>
      </c>
    </row>
    <row r="14" spans="1:7" x14ac:dyDescent="0.3">
      <c r="A14" s="152"/>
      <c r="B14" s="152"/>
      <c r="C14" s="36"/>
      <c r="D14" s="36"/>
      <c r="E14" s="36"/>
      <c r="F14" s="36"/>
      <c r="G14" s="36"/>
    </row>
    <row r="15" spans="1:7" x14ac:dyDescent="0.3">
      <c r="A15" s="156" t="s">
        <v>857</v>
      </c>
      <c r="B15" s="158"/>
      <c r="C15" s="68"/>
      <c r="D15" s="68"/>
      <c r="E15" s="68"/>
      <c r="F15" s="68"/>
      <c r="G15" s="36">
        <f>+G14</f>
        <v>0</v>
      </c>
    </row>
    <row r="16" spans="1:7" x14ac:dyDescent="0.3">
      <c r="A16" s="161" t="s">
        <v>858</v>
      </c>
      <c r="B16" s="162"/>
      <c r="C16" s="162"/>
      <c r="D16" s="162"/>
      <c r="E16" s="162"/>
      <c r="F16" s="162"/>
      <c r="G16" s="162"/>
    </row>
    <row r="17" spans="1:7" x14ac:dyDescent="0.3">
      <c r="A17" s="188" t="s">
        <v>7</v>
      </c>
      <c r="B17" s="164"/>
      <c r="C17" s="30"/>
      <c r="D17" s="77" t="s">
        <v>8</v>
      </c>
      <c r="E17" s="77" t="s">
        <v>9</v>
      </c>
      <c r="F17" s="79" t="s">
        <v>867</v>
      </c>
      <c r="G17" s="77" t="s">
        <v>866</v>
      </c>
    </row>
    <row r="18" spans="1:7" s="1" customFormat="1" ht="12" x14ac:dyDescent="0.25">
      <c r="A18" s="189"/>
      <c r="B18" s="166"/>
      <c r="C18" s="30"/>
      <c r="D18" s="77"/>
      <c r="E18" s="77" t="s">
        <v>868</v>
      </c>
      <c r="F18" s="76" t="s">
        <v>869</v>
      </c>
      <c r="G18" s="77" t="s">
        <v>870</v>
      </c>
    </row>
    <row r="19" spans="1:7" s="1" customFormat="1" ht="12" x14ac:dyDescent="0.25">
      <c r="A19" s="90" t="s">
        <v>956</v>
      </c>
      <c r="B19" s="89"/>
      <c r="C19" s="30"/>
      <c r="D19" s="77" t="s">
        <v>84</v>
      </c>
      <c r="E19" s="59">
        <v>1</v>
      </c>
      <c r="F19" s="85">
        <v>70</v>
      </c>
      <c r="G19" s="59">
        <f>E19*F19</f>
        <v>70</v>
      </c>
    </row>
    <row r="20" spans="1:7" s="1" customFormat="1" ht="11.4" x14ac:dyDescent="0.2">
      <c r="A20" s="156" t="s">
        <v>861</v>
      </c>
      <c r="B20" s="157"/>
      <c r="C20" s="64"/>
      <c r="D20" s="64"/>
      <c r="E20" s="64"/>
      <c r="F20" s="65"/>
      <c r="G20" s="36">
        <f>SUM(G19:G19)</f>
        <v>70</v>
      </c>
    </row>
    <row r="21" spans="1:7" s="1" customFormat="1" ht="12" x14ac:dyDescent="0.25">
      <c r="A21" s="161" t="s">
        <v>862</v>
      </c>
      <c r="B21" s="162"/>
      <c r="C21" s="162"/>
      <c r="D21" s="162"/>
      <c r="E21" s="162"/>
      <c r="F21" s="162"/>
      <c r="G21" s="162"/>
    </row>
    <row r="22" spans="1:7" s="1" customFormat="1" ht="12" x14ac:dyDescent="0.25">
      <c r="A22" s="163" t="s">
        <v>7</v>
      </c>
      <c r="B22" s="164"/>
      <c r="C22" s="69"/>
      <c r="D22" s="74" t="s">
        <v>8</v>
      </c>
      <c r="E22" s="74" t="s">
        <v>9</v>
      </c>
      <c r="F22" s="74" t="s">
        <v>859</v>
      </c>
      <c r="G22" s="74" t="s">
        <v>866</v>
      </c>
    </row>
    <row r="23" spans="1:7" s="1" customFormat="1" ht="11.4" x14ac:dyDescent="0.2">
      <c r="A23" s="165"/>
      <c r="B23" s="166"/>
      <c r="C23" s="35"/>
      <c r="D23" s="36"/>
      <c r="E23" s="77" t="s">
        <v>868</v>
      </c>
      <c r="F23" s="76" t="s">
        <v>869</v>
      </c>
      <c r="G23" s="77" t="s">
        <v>870</v>
      </c>
    </row>
    <row r="24" spans="1:7" s="1" customFormat="1" ht="11.4" x14ac:dyDescent="0.2">
      <c r="A24" s="159"/>
      <c r="B24" s="160"/>
      <c r="C24" s="35"/>
      <c r="D24" s="36"/>
      <c r="E24" s="36">
        <v>0</v>
      </c>
      <c r="F24" s="59">
        <v>0</v>
      </c>
      <c r="G24" s="36">
        <f>E24*F24</f>
        <v>0</v>
      </c>
    </row>
    <row r="25" spans="1:7" s="1" customFormat="1" ht="12" x14ac:dyDescent="0.25">
      <c r="A25" s="156" t="s">
        <v>863</v>
      </c>
      <c r="B25" s="158"/>
      <c r="C25" s="78"/>
      <c r="D25" s="78"/>
      <c r="E25" s="78"/>
      <c r="F25" s="78"/>
      <c r="G25" s="36">
        <f>+G24</f>
        <v>0</v>
      </c>
    </row>
    <row r="26" spans="1:7" s="1" customFormat="1" ht="12" x14ac:dyDescent="0.25">
      <c r="A26" s="82"/>
      <c r="B26" s="83"/>
      <c r="C26" s="78"/>
      <c r="D26" s="167" t="s">
        <v>873</v>
      </c>
      <c r="E26" s="168"/>
      <c r="F26" s="169"/>
      <c r="G26" s="36">
        <f>SUM(G10,G15,G20,G25)</f>
        <v>70</v>
      </c>
    </row>
    <row r="27" spans="1:7" s="1" customFormat="1" ht="12" x14ac:dyDescent="0.25">
      <c r="A27" s="82"/>
      <c r="B27" s="83"/>
      <c r="C27" s="78"/>
      <c r="D27" s="167" t="s">
        <v>874</v>
      </c>
      <c r="E27" s="168"/>
      <c r="F27" s="169"/>
      <c r="G27" s="36"/>
    </row>
    <row r="28" spans="1:7" s="1" customFormat="1" ht="12" x14ac:dyDescent="0.25">
      <c r="A28" s="149"/>
      <c r="B28" s="151"/>
      <c r="C28" s="38"/>
      <c r="D28" s="183" t="s">
        <v>875</v>
      </c>
      <c r="E28" s="184"/>
      <c r="F28" s="185"/>
      <c r="G28" s="38"/>
    </row>
    <row r="29" spans="1:7" s="1" customFormat="1" ht="12" x14ac:dyDescent="0.25">
      <c r="A29" s="70"/>
      <c r="B29" s="71"/>
      <c r="C29" s="38"/>
      <c r="D29" s="180" t="s">
        <v>876</v>
      </c>
      <c r="E29" s="181"/>
      <c r="F29" s="182"/>
      <c r="G29" s="38"/>
    </row>
    <row r="30" spans="1:7" s="1" customFormat="1" ht="12" x14ac:dyDescent="0.25">
      <c r="A30" s="149"/>
      <c r="B30" s="151"/>
      <c r="C30" s="38"/>
      <c r="D30" s="180" t="s">
        <v>877</v>
      </c>
      <c r="E30" s="181"/>
      <c r="F30" s="182"/>
      <c r="G30" s="38"/>
    </row>
    <row r="31" spans="1:7" s="1" customFormat="1" ht="12" x14ac:dyDescent="0.25">
      <c r="A31" s="45"/>
      <c r="B31" s="23"/>
      <c r="C31" s="46"/>
      <c r="D31" s="25"/>
      <c r="E31" s="25"/>
      <c r="F31" s="46"/>
      <c r="G31" s="46"/>
    </row>
    <row r="32" spans="1:7" s="1" customFormat="1" ht="11.4" x14ac:dyDescent="0.2">
      <c r="A32" s="84" t="s">
        <v>878</v>
      </c>
      <c r="B32" s="48"/>
      <c r="C32" s="50"/>
      <c r="D32" s="50"/>
      <c r="E32" s="50"/>
      <c r="F32" s="50"/>
      <c r="G32" s="50"/>
    </row>
  </sheetData>
  <sheetProtection formatCells="0" formatColumns="0" formatRows="0" insertColumns="0" insertRows="0" insertHyperlinks="0" deleteColumns="0" deleteRows="0" sort="0" autoFilter="0" pivotTables="0"/>
  <mergeCells count="28">
    <mergeCell ref="A28:B28"/>
    <mergeCell ref="D28:F28"/>
    <mergeCell ref="D29:F29"/>
    <mergeCell ref="A30:B30"/>
    <mergeCell ref="D30:F30"/>
    <mergeCell ref="D27:F27"/>
    <mergeCell ref="A14:B14"/>
    <mergeCell ref="A15:B15"/>
    <mergeCell ref="A16:G16"/>
    <mergeCell ref="A17:B18"/>
    <mergeCell ref="A20:B20"/>
    <mergeCell ref="A21:G21"/>
    <mergeCell ref="A22:B23"/>
    <mergeCell ref="A24:B24"/>
    <mergeCell ref="A25:B25"/>
    <mergeCell ref="D26:F26"/>
    <mergeCell ref="A12:B13"/>
    <mergeCell ref="A1:G1"/>
    <mergeCell ref="B2:C2"/>
    <mergeCell ref="F2:G2"/>
    <mergeCell ref="B3:C3"/>
    <mergeCell ref="B4:G4"/>
    <mergeCell ref="B5:G5"/>
    <mergeCell ref="A6:G6"/>
    <mergeCell ref="A7:B8"/>
    <mergeCell ref="A9:B9"/>
    <mergeCell ref="A10:B10"/>
    <mergeCell ref="A11:G1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10B6E-F181-4177-8343-62CF173FBD25}">
  <dimension ref="A1:IU32"/>
  <sheetViews>
    <sheetView workbookViewId="0">
      <selection activeCell="M19" sqref="M19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917</v>
      </c>
      <c r="C3" s="171"/>
      <c r="E3" s="21"/>
      <c r="F3" s="21" t="s">
        <v>8</v>
      </c>
      <c r="G3" s="73" t="s">
        <v>34</v>
      </c>
    </row>
    <row r="4" spans="1:7" x14ac:dyDescent="0.3">
      <c r="A4" s="21" t="s">
        <v>853</v>
      </c>
      <c r="B4" s="190" t="str">
        <f>PMA!C36</f>
        <v>Monitoreo de calidad del agua, Acuerdo Ministerial 097 A</v>
      </c>
      <c r="C4" s="154"/>
      <c r="D4" s="154"/>
      <c r="E4" s="154"/>
      <c r="F4" s="154"/>
      <c r="G4" s="154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x14ac:dyDescent="0.3">
      <c r="A9" s="201"/>
      <c r="B9" s="174"/>
      <c r="C9" s="36"/>
      <c r="D9" s="36"/>
      <c r="E9" s="36"/>
      <c r="F9" s="36"/>
      <c r="G9" s="36"/>
    </row>
    <row r="10" spans="1:7" x14ac:dyDescent="0.3">
      <c r="A10" s="156" t="s">
        <v>856</v>
      </c>
      <c r="B10" s="158"/>
      <c r="C10" s="75"/>
      <c r="D10" s="75"/>
      <c r="E10" s="75"/>
      <c r="F10" s="75"/>
      <c r="G10" s="36">
        <f>+G9</f>
        <v>0</v>
      </c>
    </row>
    <row r="11" spans="1:7" x14ac:dyDescent="0.3">
      <c r="A11" s="175" t="s">
        <v>855</v>
      </c>
      <c r="B11" s="176"/>
      <c r="C11" s="176"/>
      <c r="D11" s="176"/>
      <c r="E11" s="176"/>
      <c r="F11" s="176"/>
      <c r="G11" s="176"/>
    </row>
    <row r="12" spans="1:7" ht="13.5" customHeight="1" x14ac:dyDescent="0.3">
      <c r="A12" s="188" t="s">
        <v>7</v>
      </c>
      <c r="B12" s="164"/>
      <c r="C12" s="74" t="s">
        <v>9</v>
      </c>
      <c r="D12" s="74" t="s">
        <v>860</v>
      </c>
      <c r="E12" s="77" t="s">
        <v>864</v>
      </c>
      <c r="F12" s="76" t="s">
        <v>865</v>
      </c>
      <c r="G12" s="77" t="s">
        <v>866</v>
      </c>
    </row>
    <row r="13" spans="1:7" x14ac:dyDescent="0.3">
      <c r="A13" s="189"/>
      <c r="B13" s="166"/>
      <c r="C13" s="76" t="s">
        <v>868</v>
      </c>
      <c r="D13" s="77" t="s">
        <v>869</v>
      </c>
      <c r="E13" s="77" t="s">
        <v>870</v>
      </c>
      <c r="F13" s="76" t="s">
        <v>871</v>
      </c>
      <c r="G13" s="77" t="s">
        <v>872</v>
      </c>
    </row>
    <row r="14" spans="1:7" x14ac:dyDescent="0.3">
      <c r="A14" s="152"/>
      <c r="B14" s="152"/>
      <c r="C14" s="36"/>
      <c r="D14" s="36"/>
      <c r="E14" s="36"/>
      <c r="F14" s="36"/>
      <c r="G14" s="36"/>
    </row>
    <row r="15" spans="1:7" x14ac:dyDescent="0.3">
      <c r="A15" s="156" t="s">
        <v>857</v>
      </c>
      <c r="B15" s="158"/>
      <c r="C15" s="68"/>
      <c r="D15" s="68"/>
      <c r="E15" s="68"/>
      <c r="F15" s="68"/>
      <c r="G15" s="36">
        <f>+G14</f>
        <v>0</v>
      </c>
    </row>
    <row r="16" spans="1:7" x14ac:dyDescent="0.3">
      <c r="A16" s="161" t="s">
        <v>858</v>
      </c>
      <c r="B16" s="162"/>
      <c r="C16" s="162"/>
      <c r="D16" s="162"/>
      <c r="E16" s="162"/>
      <c r="F16" s="162"/>
      <c r="G16" s="162"/>
    </row>
    <row r="17" spans="1:7" x14ac:dyDescent="0.3">
      <c r="A17" s="188" t="s">
        <v>7</v>
      </c>
      <c r="B17" s="164"/>
      <c r="C17" s="30"/>
      <c r="D17" s="77" t="s">
        <v>8</v>
      </c>
      <c r="E17" s="77" t="s">
        <v>9</v>
      </c>
      <c r="F17" s="79" t="s">
        <v>867</v>
      </c>
      <c r="G17" s="77" t="s">
        <v>866</v>
      </c>
    </row>
    <row r="18" spans="1:7" s="1" customFormat="1" ht="12" x14ac:dyDescent="0.25">
      <c r="A18" s="189"/>
      <c r="B18" s="166"/>
      <c r="C18" s="30"/>
      <c r="D18" s="77"/>
      <c r="E18" s="77" t="s">
        <v>868</v>
      </c>
      <c r="F18" s="76" t="s">
        <v>869</v>
      </c>
      <c r="G18" s="77" t="s">
        <v>870</v>
      </c>
    </row>
    <row r="19" spans="1:7" s="1" customFormat="1" ht="12" x14ac:dyDescent="0.25">
      <c r="A19" s="90" t="s">
        <v>957</v>
      </c>
      <c r="B19" s="89"/>
      <c r="C19" s="30"/>
      <c r="D19" s="77" t="s">
        <v>84</v>
      </c>
      <c r="E19" s="59">
        <v>1</v>
      </c>
      <c r="F19" s="85">
        <v>250</v>
      </c>
      <c r="G19" s="59">
        <f>E19*F19</f>
        <v>250</v>
      </c>
    </row>
    <row r="20" spans="1:7" s="1" customFormat="1" ht="11.4" x14ac:dyDescent="0.2">
      <c r="A20" s="156" t="s">
        <v>861</v>
      </c>
      <c r="B20" s="157"/>
      <c r="C20" s="64"/>
      <c r="D20" s="64"/>
      <c r="E20" s="64"/>
      <c r="F20" s="65"/>
      <c r="G20" s="36">
        <f>SUM(G19:G19)</f>
        <v>250</v>
      </c>
    </row>
    <row r="21" spans="1:7" s="1" customFormat="1" ht="12" x14ac:dyDescent="0.25">
      <c r="A21" s="161" t="s">
        <v>862</v>
      </c>
      <c r="B21" s="162"/>
      <c r="C21" s="162"/>
      <c r="D21" s="162"/>
      <c r="E21" s="162"/>
      <c r="F21" s="162"/>
      <c r="G21" s="162"/>
    </row>
    <row r="22" spans="1:7" s="1" customFormat="1" ht="12" x14ac:dyDescent="0.25">
      <c r="A22" s="163" t="s">
        <v>7</v>
      </c>
      <c r="B22" s="164"/>
      <c r="C22" s="69"/>
      <c r="D22" s="74" t="s">
        <v>8</v>
      </c>
      <c r="E22" s="74" t="s">
        <v>9</v>
      </c>
      <c r="F22" s="74" t="s">
        <v>859</v>
      </c>
      <c r="G22" s="74" t="s">
        <v>866</v>
      </c>
    </row>
    <row r="23" spans="1:7" s="1" customFormat="1" ht="11.4" x14ac:dyDescent="0.2">
      <c r="A23" s="165"/>
      <c r="B23" s="166"/>
      <c r="C23" s="35"/>
      <c r="D23" s="36"/>
      <c r="E23" s="77" t="s">
        <v>868</v>
      </c>
      <c r="F23" s="76" t="s">
        <v>869</v>
      </c>
      <c r="G23" s="77" t="s">
        <v>870</v>
      </c>
    </row>
    <row r="24" spans="1:7" s="1" customFormat="1" ht="11.4" x14ac:dyDescent="0.2">
      <c r="A24" s="159"/>
      <c r="B24" s="160"/>
      <c r="C24" s="35"/>
      <c r="D24" s="36"/>
      <c r="E24" s="36">
        <v>0</v>
      </c>
      <c r="F24" s="59">
        <v>0</v>
      </c>
      <c r="G24" s="36">
        <f>E24*F24</f>
        <v>0</v>
      </c>
    </row>
    <row r="25" spans="1:7" s="1" customFormat="1" ht="12" x14ac:dyDescent="0.25">
      <c r="A25" s="156" t="s">
        <v>863</v>
      </c>
      <c r="B25" s="158"/>
      <c r="C25" s="78"/>
      <c r="D25" s="78"/>
      <c r="E25" s="78"/>
      <c r="F25" s="78"/>
      <c r="G25" s="36">
        <f>+G24</f>
        <v>0</v>
      </c>
    </row>
    <row r="26" spans="1:7" s="1" customFormat="1" ht="12" x14ac:dyDescent="0.25">
      <c r="A26" s="82"/>
      <c r="B26" s="83"/>
      <c r="C26" s="78"/>
      <c r="D26" s="167" t="s">
        <v>873</v>
      </c>
      <c r="E26" s="168"/>
      <c r="F26" s="169"/>
      <c r="G26" s="36">
        <f>SUM(G10,G15,G20,G25)</f>
        <v>250</v>
      </c>
    </row>
    <row r="27" spans="1:7" s="1" customFormat="1" ht="12" x14ac:dyDescent="0.25">
      <c r="A27" s="82"/>
      <c r="B27" s="83"/>
      <c r="C27" s="78"/>
      <c r="D27" s="167" t="s">
        <v>874</v>
      </c>
      <c r="E27" s="168"/>
      <c r="F27" s="169"/>
      <c r="G27" s="36"/>
    </row>
    <row r="28" spans="1:7" s="1" customFormat="1" ht="12" x14ac:dyDescent="0.25">
      <c r="A28" s="149"/>
      <c r="B28" s="151"/>
      <c r="C28" s="38"/>
      <c r="D28" s="183" t="s">
        <v>875</v>
      </c>
      <c r="E28" s="184"/>
      <c r="F28" s="185"/>
      <c r="G28" s="38"/>
    </row>
    <row r="29" spans="1:7" s="1" customFormat="1" ht="12" x14ac:dyDescent="0.25">
      <c r="A29" s="70"/>
      <c r="B29" s="71"/>
      <c r="C29" s="38"/>
      <c r="D29" s="180" t="s">
        <v>876</v>
      </c>
      <c r="E29" s="181"/>
      <c r="F29" s="182"/>
      <c r="G29" s="38"/>
    </row>
    <row r="30" spans="1:7" s="1" customFormat="1" ht="12" x14ac:dyDescent="0.25">
      <c r="A30" s="149"/>
      <c r="B30" s="151"/>
      <c r="C30" s="38"/>
      <c r="D30" s="180" t="s">
        <v>877</v>
      </c>
      <c r="E30" s="181"/>
      <c r="F30" s="182"/>
      <c r="G30" s="38"/>
    </row>
    <row r="31" spans="1:7" s="1" customFormat="1" ht="12" x14ac:dyDescent="0.25">
      <c r="A31" s="45"/>
      <c r="B31" s="23"/>
      <c r="C31" s="46"/>
      <c r="D31" s="25"/>
      <c r="E31" s="25"/>
      <c r="F31" s="46"/>
      <c r="G31" s="46"/>
    </row>
    <row r="32" spans="1:7" s="1" customFormat="1" ht="11.4" x14ac:dyDescent="0.2">
      <c r="A32" s="84" t="s">
        <v>878</v>
      </c>
      <c r="B32" s="48"/>
      <c r="C32" s="50"/>
      <c r="D32" s="50"/>
      <c r="E32" s="50"/>
      <c r="F32" s="50"/>
      <c r="G32" s="50"/>
    </row>
  </sheetData>
  <sheetProtection formatCells="0" formatColumns="0" formatRows="0" insertColumns="0" insertRows="0" insertHyperlinks="0" deleteColumns="0" deleteRows="0" sort="0" autoFilter="0" pivotTables="0"/>
  <mergeCells count="28">
    <mergeCell ref="A28:B28"/>
    <mergeCell ref="D28:F28"/>
    <mergeCell ref="D29:F29"/>
    <mergeCell ref="A30:B30"/>
    <mergeCell ref="D30:F30"/>
    <mergeCell ref="D27:F27"/>
    <mergeCell ref="A14:B14"/>
    <mergeCell ref="A15:B15"/>
    <mergeCell ref="A16:G16"/>
    <mergeCell ref="A17:B18"/>
    <mergeCell ref="A20:B20"/>
    <mergeCell ref="A21:G21"/>
    <mergeCell ref="A22:B23"/>
    <mergeCell ref="A24:B24"/>
    <mergeCell ref="A25:B25"/>
    <mergeCell ref="D26:F26"/>
    <mergeCell ref="A12:B13"/>
    <mergeCell ref="A1:G1"/>
    <mergeCell ref="B2:C2"/>
    <mergeCell ref="F2:G2"/>
    <mergeCell ref="B3:C3"/>
    <mergeCell ref="B4:G4"/>
    <mergeCell ref="B5:G5"/>
    <mergeCell ref="A6:G6"/>
    <mergeCell ref="A7:B8"/>
    <mergeCell ref="A9:B9"/>
    <mergeCell ref="A10:B10"/>
    <mergeCell ref="A11:G1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V40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39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40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31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315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316</v>
      </c>
      <c r="B11" s="33" t="s">
        <v>317</v>
      </c>
      <c r="C11" s="34" t="s">
        <v>217</v>
      </c>
      <c r="D11" s="35">
        <v>0.28000000000000003</v>
      </c>
      <c r="E11" s="36">
        <v>10.25</v>
      </c>
      <c r="F11" s="35">
        <v>1.2200000000000001E-2</v>
      </c>
      <c r="G11" s="36">
        <v>3.5000000000000003E-2</v>
      </c>
      <c r="H11" s="37">
        <v>2.49822E-2</v>
      </c>
    </row>
    <row r="12" spans="1:8" x14ac:dyDescent="0.3">
      <c r="A12" s="32" t="s">
        <v>218</v>
      </c>
      <c r="B12" s="33" t="s">
        <v>219</v>
      </c>
      <c r="C12" s="34" t="s">
        <v>220</v>
      </c>
      <c r="D12" s="35" t="s">
        <v>221</v>
      </c>
      <c r="E12" s="36" t="s">
        <v>1</v>
      </c>
      <c r="F12" s="35" t="s">
        <v>1</v>
      </c>
      <c r="G12" s="36">
        <v>1.2999999999999999E-2</v>
      </c>
      <c r="H12" s="37">
        <v>9.2791000000000002E-3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4.8000000000000001E-2</v>
      </c>
      <c r="H13" s="37">
        <v>3.4261299999999995E-2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x14ac:dyDescent="0.3">
      <c r="A17" s="32" t="s">
        <v>318</v>
      </c>
      <c r="B17" s="33" t="s">
        <v>319</v>
      </c>
      <c r="C17" s="34" t="s">
        <v>84</v>
      </c>
      <c r="D17" s="35">
        <v>1</v>
      </c>
      <c r="E17" s="36">
        <v>1.1000000000000001</v>
      </c>
      <c r="F17" s="38"/>
      <c r="G17" s="36">
        <v>1.1000000000000001</v>
      </c>
      <c r="H17" s="37">
        <v>0.78515349999999995</v>
      </c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1.1000000000000001</v>
      </c>
      <c r="H18" s="37">
        <v>0.78515349999999995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x14ac:dyDescent="0.3">
      <c r="A22" s="32"/>
      <c r="B22" s="33"/>
      <c r="C22" s="34"/>
      <c r="D22" s="35"/>
      <c r="E22" s="36"/>
      <c r="F22" s="40"/>
      <c r="G22" s="6"/>
      <c r="H22" s="37"/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0</v>
      </c>
      <c r="H23" s="37">
        <v>0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286</v>
      </c>
      <c r="B27" s="152" t="s">
        <v>287</v>
      </c>
      <c r="C27" s="152"/>
      <c r="D27" s="36">
        <v>2</v>
      </c>
      <c r="E27" s="36">
        <v>4.04</v>
      </c>
      <c r="F27" s="35">
        <v>1.2200000000000001E-2</v>
      </c>
      <c r="G27" s="36">
        <v>9.9000000000000005E-2</v>
      </c>
      <c r="H27" s="37">
        <v>7.0663799999999999E-2</v>
      </c>
    </row>
    <row r="28" spans="1:8" x14ac:dyDescent="0.3">
      <c r="A28" s="32" t="s">
        <v>305</v>
      </c>
      <c r="B28" s="152" t="s">
        <v>306</v>
      </c>
      <c r="C28" s="152"/>
      <c r="D28" s="36">
        <v>1</v>
      </c>
      <c r="E28" s="36">
        <v>3.65</v>
      </c>
      <c r="F28" s="35">
        <v>1.2200000000000001E-2</v>
      </c>
      <c r="G28" s="36">
        <v>4.4999999999999998E-2</v>
      </c>
      <c r="H28" s="37">
        <v>3.21199E-2</v>
      </c>
    </row>
    <row r="29" spans="1:8" x14ac:dyDescent="0.3">
      <c r="A29" s="32" t="s">
        <v>320</v>
      </c>
      <c r="B29" s="152" t="s">
        <v>321</v>
      </c>
      <c r="C29" s="152"/>
      <c r="D29" s="36">
        <v>1</v>
      </c>
      <c r="E29" s="36">
        <v>5.29</v>
      </c>
      <c r="F29" s="35">
        <v>1.2200000000000001E-2</v>
      </c>
      <c r="G29" s="36">
        <v>6.5000000000000002E-2</v>
      </c>
      <c r="H29" s="37">
        <v>4.6395400000000003E-2</v>
      </c>
    </row>
    <row r="30" spans="1:8" x14ac:dyDescent="0.3">
      <c r="A30" s="32" t="s">
        <v>238</v>
      </c>
      <c r="B30" s="152" t="s">
        <v>239</v>
      </c>
      <c r="C30" s="152"/>
      <c r="D30" s="36">
        <v>1</v>
      </c>
      <c r="E30" s="36">
        <v>3.6</v>
      </c>
      <c r="F30" s="35">
        <v>1.2200000000000001E-2</v>
      </c>
      <c r="G30" s="36">
        <v>4.3999999999999997E-2</v>
      </c>
      <c r="H30" s="37">
        <v>3.1406099999999999E-2</v>
      </c>
    </row>
    <row r="31" spans="1:8" x14ac:dyDescent="0.3">
      <c r="A31" s="142" t="s">
        <v>240</v>
      </c>
      <c r="B31" s="142"/>
      <c r="C31" s="142"/>
      <c r="D31" s="142"/>
      <c r="E31" s="142"/>
      <c r="F31" s="142"/>
      <c r="G31" s="36">
        <v>0.253</v>
      </c>
      <c r="H31" s="37">
        <v>0.18058519999999997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7" t="s">
        <v>241</v>
      </c>
      <c r="B33" s="148"/>
      <c r="C33" s="148"/>
      <c r="D33" s="148"/>
      <c r="E33" s="148"/>
      <c r="F33" s="148"/>
      <c r="G33" s="42"/>
      <c r="H33" s="20">
        <v>1.401</v>
      </c>
    </row>
    <row r="34" spans="1:8" x14ac:dyDescent="0.3">
      <c r="A34" s="41"/>
      <c r="B34" s="42"/>
      <c r="C34" s="42"/>
      <c r="D34" s="42"/>
      <c r="E34" s="42"/>
      <c r="F34" s="42"/>
      <c r="G34" s="42"/>
      <c r="H34" s="20"/>
    </row>
    <row r="35" spans="1:8" x14ac:dyDescent="0.3">
      <c r="A35" s="149" t="s">
        <v>242</v>
      </c>
      <c r="B35" s="150"/>
      <c r="C35" s="150"/>
      <c r="D35" s="150"/>
      <c r="E35" s="150"/>
      <c r="F35" s="150"/>
      <c r="G35" s="150"/>
      <c r="H35" s="151"/>
    </row>
    <row r="36" spans="1:8" x14ac:dyDescent="0.3">
      <c r="A36" s="147" t="s">
        <v>243</v>
      </c>
      <c r="B36" s="148"/>
      <c r="C36" s="148"/>
      <c r="D36" s="148"/>
      <c r="E36" s="148"/>
      <c r="F36" s="148"/>
      <c r="G36" s="42"/>
      <c r="H36" s="20">
        <v>0.29399999999999998</v>
      </c>
    </row>
    <row r="37" spans="1:8" x14ac:dyDescent="0.3">
      <c r="A37" s="26"/>
      <c r="B37" s="21"/>
      <c r="C37" s="26"/>
      <c r="D37" s="27"/>
      <c r="E37" s="28"/>
      <c r="F37" s="27"/>
      <c r="G37" s="27"/>
      <c r="H37" s="28"/>
    </row>
    <row r="38" spans="1:8" x14ac:dyDescent="0.3">
      <c r="A38" s="145" t="s">
        <v>244</v>
      </c>
      <c r="B38" s="146"/>
      <c r="C38" s="146"/>
      <c r="D38" s="146"/>
      <c r="E38" s="146"/>
      <c r="F38" s="146"/>
      <c r="G38" s="43"/>
      <c r="H38" s="44">
        <v>1.6950000000000001</v>
      </c>
    </row>
    <row r="39" spans="1:8" x14ac:dyDescent="0.3">
      <c r="A39" s="45"/>
      <c r="B39" s="23"/>
      <c r="C39" s="24"/>
      <c r="D39" s="46"/>
      <c r="E39" s="25"/>
      <c r="F39" s="46"/>
      <c r="G39" s="46"/>
      <c r="H39" s="25"/>
    </row>
    <row r="40" spans="1:8" x14ac:dyDescent="0.3">
      <c r="A40" s="47" t="s">
        <v>203</v>
      </c>
      <c r="B40" s="48" t="s">
        <v>259</v>
      </c>
      <c r="C40" s="49"/>
      <c r="D40" s="50"/>
      <c r="E40" s="50"/>
      <c r="F40" s="50"/>
      <c r="G40" s="50"/>
      <c r="H40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18:F18"/>
    <mergeCell ref="A13:F13"/>
    <mergeCell ref="A15:H15"/>
    <mergeCell ref="F2:H2"/>
    <mergeCell ref="B3:H3"/>
    <mergeCell ref="B4:H4"/>
    <mergeCell ref="A1:H1"/>
    <mergeCell ref="B5:H5"/>
    <mergeCell ref="B2:D2"/>
    <mergeCell ref="A7:H7"/>
    <mergeCell ref="A9:H9"/>
    <mergeCell ref="A20:H20"/>
    <mergeCell ref="A23:F23"/>
    <mergeCell ref="A25:H25"/>
    <mergeCell ref="A38:F38"/>
    <mergeCell ref="A36:F36"/>
    <mergeCell ref="A31:F31"/>
    <mergeCell ref="A33:F33"/>
    <mergeCell ref="A35:H35"/>
    <mergeCell ref="B28:C28"/>
    <mergeCell ref="B29:C29"/>
    <mergeCell ref="B30:C30"/>
    <mergeCell ref="B27:C27"/>
    <mergeCell ref="B26:C26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DE522-1857-4141-BF7C-A654B64412B4}">
  <dimension ref="A1:IU32"/>
  <sheetViews>
    <sheetView workbookViewId="0">
      <selection activeCell="L12" sqref="L12"/>
    </sheetView>
  </sheetViews>
  <sheetFormatPr baseColWidth="10" defaultColWidth="11.44140625" defaultRowHeight="14.4" x14ac:dyDescent="0.3"/>
  <cols>
    <col min="1" max="1" width="11.109375" style="1" bestFit="1" customWidth="1"/>
    <col min="2" max="2" width="13.44140625" style="1" customWidth="1"/>
    <col min="3" max="3" width="11.44140625" style="1"/>
    <col min="4" max="5" width="8.88671875" style="1" customWidth="1"/>
    <col min="6" max="6" width="12" style="1" customWidth="1"/>
    <col min="7" max="7" width="9.6640625" style="1" customWidth="1"/>
    <col min="8" max="255" width="11.44140625" style="1"/>
  </cols>
  <sheetData>
    <row r="1" spans="1:7" x14ac:dyDescent="0.3">
      <c r="A1" s="170" t="s">
        <v>879</v>
      </c>
      <c r="B1" s="170"/>
      <c r="C1" s="170"/>
      <c r="D1" s="170"/>
      <c r="E1" s="170"/>
      <c r="F1" s="170"/>
      <c r="G1" s="170"/>
    </row>
    <row r="2" spans="1:7" x14ac:dyDescent="0.3">
      <c r="A2" s="21"/>
      <c r="B2" s="154"/>
      <c r="C2" s="154"/>
      <c r="D2" s="21"/>
      <c r="E2" s="21"/>
      <c r="F2" s="155"/>
      <c r="G2" s="155"/>
    </row>
    <row r="3" spans="1:7" x14ac:dyDescent="0.3">
      <c r="A3" s="21" t="s">
        <v>852</v>
      </c>
      <c r="B3" s="171" t="s">
        <v>918</v>
      </c>
      <c r="C3" s="171"/>
      <c r="E3" s="21"/>
      <c r="F3" s="21" t="s">
        <v>8</v>
      </c>
      <c r="G3" s="73" t="s">
        <v>34</v>
      </c>
    </row>
    <row r="4" spans="1:7" x14ac:dyDescent="0.3">
      <c r="A4" s="21" t="s">
        <v>853</v>
      </c>
      <c r="B4" s="190" t="str">
        <f>PMA!C37</f>
        <v>Monitoreo de calidad de suelo, Acuerdo Ministerial 097 A</v>
      </c>
      <c r="C4" s="154"/>
      <c r="D4" s="154"/>
      <c r="E4" s="154"/>
      <c r="F4" s="154"/>
      <c r="G4" s="154"/>
    </row>
    <row r="5" spans="1:7" x14ac:dyDescent="0.3">
      <c r="A5" s="21"/>
      <c r="B5" s="154"/>
      <c r="C5" s="154"/>
      <c r="D5" s="154"/>
      <c r="E5" s="154"/>
      <c r="F5" s="154"/>
      <c r="G5" s="154"/>
    </row>
    <row r="6" spans="1:7" x14ac:dyDescent="0.3">
      <c r="A6" s="161" t="s">
        <v>854</v>
      </c>
      <c r="B6" s="162"/>
      <c r="C6" s="162"/>
      <c r="D6" s="162"/>
      <c r="E6" s="162"/>
      <c r="F6" s="162"/>
      <c r="G6" s="162"/>
    </row>
    <row r="7" spans="1:7" x14ac:dyDescent="0.3">
      <c r="A7" s="163" t="s">
        <v>7</v>
      </c>
      <c r="B7" s="164"/>
      <c r="C7" s="76" t="s">
        <v>9</v>
      </c>
      <c r="D7" s="77" t="s">
        <v>859</v>
      </c>
      <c r="E7" s="77" t="s">
        <v>864</v>
      </c>
      <c r="F7" s="76" t="s">
        <v>865</v>
      </c>
      <c r="G7" s="77" t="s">
        <v>866</v>
      </c>
    </row>
    <row r="8" spans="1:7" x14ac:dyDescent="0.3">
      <c r="A8" s="165"/>
      <c r="B8" s="166"/>
      <c r="C8" s="76" t="s">
        <v>868</v>
      </c>
      <c r="D8" s="77" t="s">
        <v>869</v>
      </c>
      <c r="E8" s="77" t="s">
        <v>870</v>
      </c>
      <c r="F8" s="76" t="s">
        <v>871</v>
      </c>
      <c r="G8" s="77" t="s">
        <v>872</v>
      </c>
    </row>
    <row r="9" spans="1:7" x14ac:dyDescent="0.3">
      <c r="A9" s="201" t="s">
        <v>219</v>
      </c>
      <c r="B9" s="174"/>
      <c r="C9" s="36"/>
      <c r="D9" s="36"/>
      <c r="E9" s="36"/>
      <c r="F9" s="36"/>
      <c r="G9" s="36"/>
    </row>
    <row r="10" spans="1:7" x14ac:dyDescent="0.3">
      <c r="A10" s="156" t="s">
        <v>856</v>
      </c>
      <c r="B10" s="158"/>
      <c r="C10" s="75"/>
      <c r="D10" s="75"/>
      <c r="E10" s="75"/>
      <c r="F10" s="75"/>
      <c r="G10" s="36">
        <f>+G9</f>
        <v>0</v>
      </c>
    </row>
    <row r="11" spans="1:7" x14ac:dyDescent="0.3">
      <c r="A11" s="175" t="s">
        <v>855</v>
      </c>
      <c r="B11" s="176"/>
      <c r="C11" s="176"/>
      <c r="D11" s="176"/>
      <c r="E11" s="176"/>
      <c r="F11" s="176"/>
      <c r="G11" s="176"/>
    </row>
    <row r="12" spans="1:7" ht="13.5" customHeight="1" x14ac:dyDescent="0.3">
      <c r="A12" s="188" t="s">
        <v>7</v>
      </c>
      <c r="B12" s="164"/>
      <c r="C12" s="74" t="s">
        <v>9</v>
      </c>
      <c r="D12" s="74" t="s">
        <v>860</v>
      </c>
      <c r="E12" s="77" t="s">
        <v>864</v>
      </c>
      <c r="F12" s="76" t="s">
        <v>865</v>
      </c>
      <c r="G12" s="77" t="s">
        <v>866</v>
      </c>
    </row>
    <row r="13" spans="1:7" x14ac:dyDescent="0.3">
      <c r="A13" s="189"/>
      <c r="B13" s="166"/>
      <c r="C13" s="76" t="s">
        <v>868</v>
      </c>
      <c r="D13" s="77" t="s">
        <v>869</v>
      </c>
      <c r="E13" s="77" t="s">
        <v>870</v>
      </c>
      <c r="F13" s="76" t="s">
        <v>871</v>
      </c>
      <c r="G13" s="77" t="s">
        <v>872</v>
      </c>
    </row>
    <row r="14" spans="1:7" x14ac:dyDescent="0.3">
      <c r="A14" s="152" t="s">
        <v>239</v>
      </c>
      <c r="B14" s="152"/>
      <c r="C14" s="36"/>
      <c r="D14" s="36"/>
      <c r="E14" s="36"/>
      <c r="F14" s="36"/>
      <c r="G14" s="36"/>
    </row>
    <row r="15" spans="1:7" x14ac:dyDescent="0.3">
      <c r="A15" s="156" t="s">
        <v>857</v>
      </c>
      <c r="B15" s="158"/>
      <c r="C15" s="68"/>
      <c r="D15" s="68"/>
      <c r="E15" s="68"/>
      <c r="F15" s="68"/>
      <c r="G15" s="36">
        <f>+G14</f>
        <v>0</v>
      </c>
    </row>
    <row r="16" spans="1:7" x14ac:dyDescent="0.3">
      <c r="A16" s="161" t="s">
        <v>858</v>
      </c>
      <c r="B16" s="162"/>
      <c r="C16" s="162"/>
      <c r="D16" s="162"/>
      <c r="E16" s="162"/>
      <c r="F16" s="162"/>
      <c r="G16" s="162"/>
    </row>
    <row r="17" spans="1:7" x14ac:dyDescent="0.3">
      <c r="A17" s="188" t="s">
        <v>7</v>
      </c>
      <c r="B17" s="164"/>
      <c r="C17" s="30"/>
      <c r="D17" s="77" t="s">
        <v>8</v>
      </c>
      <c r="E17" s="77" t="s">
        <v>9</v>
      </c>
      <c r="F17" s="79" t="s">
        <v>867</v>
      </c>
      <c r="G17" s="77" t="s">
        <v>866</v>
      </c>
    </row>
    <row r="18" spans="1:7" s="1" customFormat="1" ht="12" x14ac:dyDescent="0.25">
      <c r="A18" s="189"/>
      <c r="B18" s="166"/>
      <c r="C18" s="30"/>
      <c r="D18" s="77"/>
      <c r="E18" s="77" t="s">
        <v>868</v>
      </c>
      <c r="F18" s="76" t="s">
        <v>869</v>
      </c>
      <c r="G18" s="77" t="s">
        <v>870</v>
      </c>
    </row>
    <row r="19" spans="1:7" s="1" customFormat="1" ht="12" x14ac:dyDescent="0.25">
      <c r="A19" s="90" t="s">
        <v>958</v>
      </c>
      <c r="B19" s="89"/>
      <c r="C19" s="30"/>
      <c r="D19" s="77" t="s">
        <v>84</v>
      </c>
      <c r="E19" s="59">
        <v>1</v>
      </c>
      <c r="F19" s="85">
        <v>190</v>
      </c>
      <c r="G19" s="59">
        <f>E19*F19</f>
        <v>190</v>
      </c>
    </row>
    <row r="20" spans="1:7" s="1" customFormat="1" ht="11.4" x14ac:dyDescent="0.2">
      <c r="A20" s="156" t="s">
        <v>861</v>
      </c>
      <c r="B20" s="157"/>
      <c r="C20" s="64"/>
      <c r="D20" s="64"/>
      <c r="E20" s="64"/>
      <c r="F20" s="65"/>
      <c r="G20" s="36">
        <f>SUM(G19:G19)</f>
        <v>190</v>
      </c>
    </row>
    <row r="21" spans="1:7" s="1" customFormat="1" ht="12" x14ac:dyDescent="0.25">
      <c r="A21" s="161" t="s">
        <v>862</v>
      </c>
      <c r="B21" s="162"/>
      <c r="C21" s="162"/>
      <c r="D21" s="162"/>
      <c r="E21" s="162"/>
      <c r="F21" s="162"/>
      <c r="G21" s="162"/>
    </row>
    <row r="22" spans="1:7" s="1" customFormat="1" ht="12" x14ac:dyDescent="0.25">
      <c r="A22" s="163" t="s">
        <v>7</v>
      </c>
      <c r="B22" s="164"/>
      <c r="C22" s="69"/>
      <c r="D22" s="74" t="s">
        <v>8</v>
      </c>
      <c r="E22" s="74" t="s">
        <v>9</v>
      </c>
      <c r="F22" s="74" t="s">
        <v>859</v>
      </c>
      <c r="G22" s="74" t="s">
        <v>866</v>
      </c>
    </row>
    <row r="23" spans="1:7" s="1" customFormat="1" ht="11.4" x14ac:dyDescent="0.2">
      <c r="A23" s="165"/>
      <c r="B23" s="166"/>
      <c r="C23" s="35"/>
      <c r="D23" s="36"/>
      <c r="E23" s="77" t="s">
        <v>868</v>
      </c>
      <c r="F23" s="76" t="s">
        <v>869</v>
      </c>
      <c r="G23" s="77" t="s">
        <v>870</v>
      </c>
    </row>
    <row r="24" spans="1:7" s="1" customFormat="1" ht="11.4" x14ac:dyDescent="0.2">
      <c r="A24" s="159"/>
      <c r="B24" s="160"/>
      <c r="C24" s="35"/>
      <c r="D24" s="36"/>
      <c r="E24" s="36">
        <v>0</v>
      </c>
      <c r="F24" s="59">
        <v>0</v>
      </c>
      <c r="G24" s="36">
        <f>E24*F24</f>
        <v>0</v>
      </c>
    </row>
    <row r="25" spans="1:7" s="1" customFormat="1" ht="12" x14ac:dyDescent="0.25">
      <c r="A25" s="156" t="s">
        <v>863</v>
      </c>
      <c r="B25" s="158"/>
      <c r="C25" s="78"/>
      <c r="D25" s="78"/>
      <c r="E25" s="78"/>
      <c r="F25" s="78"/>
      <c r="G25" s="36">
        <f>+G24</f>
        <v>0</v>
      </c>
    </row>
    <row r="26" spans="1:7" s="1" customFormat="1" ht="12" x14ac:dyDescent="0.25">
      <c r="A26" s="82"/>
      <c r="B26" s="83"/>
      <c r="C26" s="78"/>
      <c r="D26" s="167" t="s">
        <v>873</v>
      </c>
      <c r="E26" s="168"/>
      <c r="F26" s="169"/>
      <c r="G26" s="36">
        <f>SUM(G10,G15,G20,G25)</f>
        <v>190</v>
      </c>
    </row>
    <row r="27" spans="1:7" s="1" customFormat="1" ht="12" x14ac:dyDescent="0.25">
      <c r="A27" s="82"/>
      <c r="B27" s="83"/>
      <c r="C27" s="78"/>
      <c r="D27" s="167" t="s">
        <v>874</v>
      </c>
      <c r="E27" s="168"/>
      <c r="F27" s="169"/>
      <c r="G27" s="36"/>
    </row>
    <row r="28" spans="1:7" s="1" customFormat="1" ht="12" x14ac:dyDescent="0.25">
      <c r="A28" s="149"/>
      <c r="B28" s="151"/>
      <c r="C28" s="38"/>
      <c r="D28" s="183" t="s">
        <v>875</v>
      </c>
      <c r="E28" s="184"/>
      <c r="F28" s="185"/>
      <c r="G28" s="38"/>
    </row>
    <row r="29" spans="1:7" s="1" customFormat="1" ht="12" x14ac:dyDescent="0.25">
      <c r="A29" s="70"/>
      <c r="B29" s="71"/>
      <c r="C29" s="38"/>
      <c r="D29" s="180" t="s">
        <v>876</v>
      </c>
      <c r="E29" s="181"/>
      <c r="F29" s="182"/>
      <c r="G29" s="38"/>
    </row>
    <row r="30" spans="1:7" s="1" customFormat="1" ht="12" x14ac:dyDescent="0.25">
      <c r="A30" s="149"/>
      <c r="B30" s="151"/>
      <c r="C30" s="38"/>
      <c r="D30" s="180" t="s">
        <v>877</v>
      </c>
      <c r="E30" s="181"/>
      <c r="F30" s="182"/>
      <c r="G30" s="38"/>
    </row>
    <row r="31" spans="1:7" s="1" customFormat="1" ht="12" x14ac:dyDescent="0.25">
      <c r="A31" s="45"/>
      <c r="B31" s="23"/>
      <c r="C31" s="46"/>
      <c r="D31" s="25"/>
      <c r="E31" s="25"/>
      <c r="F31" s="46"/>
      <c r="G31" s="46"/>
    </row>
    <row r="32" spans="1:7" s="1" customFormat="1" ht="11.4" x14ac:dyDescent="0.2">
      <c r="A32" s="84" t="s">
        <v>878</v>
      </c>
      <c r="B32" s="48"/>
      <c r="C32" s="50"/>
      <c r="D32" s="50"/>
      <c r="E32" s="50"/>
      <c r="F32" s="50"/>
      <c r="G32" s="50"/>
    </row>
  </sheetData>
  <sheetProtection formatCells="0" formatColumns="0" formatRows="0" insertColumns="0" insertRows="0" insertHyperlinks="0" deleteColumns="0" deleteRows="0" sort="0" autoFilter="0" pivotTables="0"/>
  <mergeCells count="28">
    <mergeCell ref="A28:B28"/>
    <mergeCell ref="D28:F28"/>
    <mergeCell ref="D29:F29"/>
    <mergeCell ref="A30:B30"/>
    <mergeCell ref="D30:F30"/>
    <mergeCell ref="D27:F27"/>
    <mergeCell ref="A14:B14"/>
    <mergeCell ref="A15:B15"/>
    <mergeCell ref="A16:G16"/>
    <mergeCell ref="A17:B18"/>
    <mergeCell ref="A20:B20"/>
    <mergeCell ref="A21:G21"/>
    <mergeCell ref="A22:B23"/>
    <mergeCell ref="A24:B24"/>
    <mergeCell ref="A25:B25"/>
    <mergeCell ref="D26:F26"/>
    <mergeCell ref="A12:B13"/>
    <mergeCell ref="A1:G1"/>
    <mergeCell ref="B2:C2"/>
    <mergeCell ref="F2:G2"/>
    <mergeCell ref="B3:C3"/>
    <mergeCell ref="B4:G4"/>
    <mergeCell ref="B5:G5"/>
    <mergeCell ref="A6:G6"/>
    <mergeCell ref="A7:B8"/>
    <mergeCell ref="A9:B9"/>
    <mergeCell ref="A10:B10"/>
    <mergeCell ref="A11:G1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V40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41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42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322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323</v>
      </c>
      <c r="B11" s="33" t="s">
        <v>324</v>
      </c>
      <c r="C11" s="34" t="s">
        <v>217</v>
      </c>
      <c r="D11" s="35">
        <v>1</v>
      </c>
      <c r="E11" s="36">
        <v>25.6</v>
      </c>
      <c r="F11" s="35">
        <v>7.0000000000000007E-2</v>
      </c>
      <c r="G11" s="36">
        <v>1.792</v>
      </c>
      <c r="H11" s="37">
        <v>0.18069980000000002</v>
      </c>
    </row>
    <row r="12" spans="1:8" x14ac:dyDescent="0.3">
      <c r="A12" s="32" t="s">
        <v>325</v>
      </c>
      <c r="B12" s="33" t="s">
        <v>326</v>
      </c>
      <c r="C12" s="34" t="s">
        <v>217</v>
      </c>
      <c r="D12" s="35">
        <v>1</v>
      </c>
      <c r="E12" s="36">
        <v>25</v>
      </c>
      <c r="F12" s="35">
        <v>7.0000000000000007E-2</v>
      </c>
      <c r="G12" s="36">
        <v>1.75</v>
      </c>
      <c r="H12" s="37">
        <v>0.1764647</v>
      </c>
    </row>
    <row r="13" spans="1:8" x14ac:dyDescent="0.3">
      <c r="A13" s="32" t="s">
        <v>218</v>
      </c>
      <c r="B13" s="33" t="s">
        <v>219</v>
      </c>
      <c r="C13" s="34" t="s">
        <v>220</v>
      </c>
      <c r="D13" s="35" t="s">
        <v>221</v>
      </c>
      <c r="E13" s="36" t="s">
        <v>1</v>
      </c>
      <c r="F13" s="35" t="s">
        <v>1</v>
      </c>
      <c r="G13" s="36">
        <v>0.107</v>
      </c>
      <c r="H13" s="37">
        <v>1.07896E-2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3.649</v>
      </c>
      <c r="H14" s="37">
        <v>0.36795410000000006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x14ac:dyDescent="0.3">
      <c r="A18" s="32" t="s">
        <v>327</v>
      </c>
      <c r="B18" s="33" t="s">
        <v>328</v>
      </c>
      <c r="C18" s="34" t="s">
        <v>84</v>
      </c>
      <c r="D18" s="35">
        <v>1</v>
      </c>
      <c r="E18" s="36">
        <v>4.13</v>
      </c>
      <c r="F18" s="38"/>
      <c r="G18" s="36">
        <v>4.13</v>
      </c>
      <c r="H18" s="37">
        <v>0.41645660000000001</v>
      </c>
    </row>
    <row r="19" spans="1:8" x14ac:dyDescent="0.3">
      <c r="A19" s="142" t="s">
        <v>226</v>
      </c>
      <c r="B19" s="142"/>
      <c r="C19" s="142"/>
      <c r="D19" s="142"/>
      <c r="E19" s="142"/>
      <c r="F19" s="142"/>
      <c r="G19" s="36">
        <v>4.13</v>
      </c>
      <c r="H19" s="37">
        <v>0.41645660000000001</v>
      </c>
    </row>
    <row r="20" spans="1:8" x14ac:dyDescent="0.3">
      <c r="A20" s="26"/>
      <c r="B20" s="21"/>
      <c r="C20" s="26"/>
      <c r="D20" s="27"/>
      <c r="E20" s="28"/>
      <c r="F20" s="27"/>
      <c r="G20" s="27"/>
      <c r="H20" s="28"/>
    </row>
    <row r="21" spans="1:8" x14ac:dyDescent="0.3">
      <c r="A21" s="144" t="s">
        <v>227</v>
      </c>
      <c r="B21" s="144"/>
      <c r="C21" s="144"/>
      <c r="D21" s="144"/>
      <c r="E21" s="144"/>
      <c r="F21" s="144"/>
      <c r="G21" s="144"/>
      <c r="H21" s="144"/>
    </row>
    <row r="22" spans="1:8" x14ac:dyDescent="0.3">
      <c r="A22" s="29" t="s">
        <v>6</v>
      </c>
      <c r="B22" s="29" t="s">
        <v>7</v>
      </c>
      <c r="C22" s="29" t="s">
        <v>8</v>
      </c>
      <c r="D22" s="29" t="s">
        <v>9</v>
      </c>
      <c r="E22" s="29" t="s">
        <v>228</v>
      </c>
      <c r="F22" s="29" t="s">
        <v>229</v>
      </c>
      <c r="G22" s="29" t="s">
        <v>213</v>
      </c>
      <c r="H22" s="31" t="s">
        <v>214</v>
      </c>
    </row>
    <row r="23" spans="1:8" x14ac:dyDescent="0.3">
      <c r="A23" s="32"/>
      <c r="B23" s="33"/>
      <c r="C23" s="34"/>
      <c r="D23" s="35"/>
      <c r="E23" s="36"/>
      <c r="F23" s="40"/>
      <c r="G23" s="6"/>
      <c r="H23" s="37"/>
    </row>
    <row r="24" spans="1:8" x14ac:dyDescent="0.3">
      <c r="A24" s="142" t="s">
        <v>230</v>
      </c>
      <c r="B24" s="143"/>
      <c r="C24" s="143"/>
      <c r="D24" s="143"/>
      <c r="E24" s="143"/>
      <c r="F24" s="143"/>
      <c r="G24" s="36">
        <v>0</v>
      </c>
      <c r="H24" s="37">
        <v>0</v>
      </c>
    </row>
    <row r="25" spans="1:8" x14ac:dyDescent="0.3">
      <c r="A25" s="26"/>
      <c r="B25" s="21"/>
      <c r="C25" s="26"/>
      <c r="D25" s="27"/>
      <c r="E25" s="28"/>
      <c r="F25" s="27"/>
      <c r="G25" s="27"/>
      <c r="H25" s="28"/>
    </row>
    <row r="26" spans="1:8" x14ac:dyDescent="0.3">
      <c r="A26" s="144" t="s">
        <v>231</v>
      </c>
      <c r="B26" s="144"/>
      <c r="C26" s="144"/>
      <c r="D26" s="144"/>
      <c r="E26" s="144"/>
      <c r="F26" s="144"/>
      <c r="G26" s="144"/>
      <c r="H26" s="144"/>
    </row>
    <row r="27" spans="1:8" ht="13.5" customHeight="1" x14ac:dyDescent="0.3">
      <c r="A27" s="29" t="s">
        <v>6</v>
      </c>
      <c r="B27" s="144" t="s">
        <v>7</v>
      </c>
      <c r="C27" s="144"/>
      <c r="D27" s="29" t="s">
        <v>232</v>
      </c>
      <c r="E27" s="29" t="s">
        <v>233</v>
      </c>
      <c r="F27" s="29" t="s">
        <v>212</v>
      </c>
      <c r="G27" s="29" t="s">
        <v>213</v>
      </c>
      <c r="H27" s="31" t="s">
        <v>214</v>
      </c>
    </row>
    <row r="28" spans="1:8" ht="12.75" customHeight="1" x14ac:dyDescent="0.3">
      <c r="A28" s="32" t="s">
        <v>329</v>
      </c>
      <c r="B28" s="152" t="s">
        <v>330</v>
      </c>
      <c r="C28" s="152"/>
      <c r="D28" s="36">
        <v>1</v>
      </c>
      <c r="E28" s="36">
        <v>5.29</v>
      </c>
      <c r="F28" s="35">
        <v>7.0000000000000007E-2</v>
      </c>
      <c r="G28" s="36">
        <v>0.37</v>
      </c>
      <c r="H28" s="37">
        <v>3.7309700000000001E-2</v>
      </c>
    </row>
    <row r="29" spans="1:8" x14ac:dyDescent="0.3">
      <c r="A29" s="32" t="s">
        <v>238</v>
      </c>
      <c r="B29" s="152" t="s">
        <v>239</v>
      </c>
      <c r="C29" s="152"/>
      <c r="D29" s="36">
        <v>6</v>
      </c>
      <c r="E29" s="36">
        <v>3.6</v>
      </c>
      <c r="F29" s="35">
        <v>7.0000000000000007E-2</v>
      </c>
      <c r="G29" s="36">
        <v>1.512</v>
      </c>
      <c r="H29" s="37">
        <v>0.1524655</v>
      </c>
    </row>
    <row r="30" spans="1:8" x14ac:dyDescent="0.3">
      <c r="A30" s="32" t="s">
        <v>331</v>
      </c>
      <c r="B30" s="152" t="s">
        <v>332</v>
      </c>
      <c r="C30" s="152"/>
      <c r="D30" s="36">
        <v>1</v>
      </c>
      <c r="E30" s="36">
        <v>3.65</v>
      </c>
      <c r="F30" s="35">
        <v>7.0000000000000007E-2</v>
      </c>
      <c r="G30" s="36">
        <v>0.25600000000000001</v>
      </c>
      <c r="H30" s="37">
        <v>2.5814300000000002E-2</v>
      </c>
    </row>
    <row r="31" spans="1:8" x14ac:dyDescent="0.3">
      <c r="A31" s="142" t="s">
        <v>240</v>
      </c>
      <c r="B31" s="142"/>
      <c r="C31" s="142"/>
      <c r="D31" s="142"/>
      <c r="E31" s="142"/>
      <c r="F31" s="142"/>
      <c r="G31" s="36">
        <v>2.1379999999999999</v>
      </c>
      <c r="H31" s="37">
        <v>0.21558949999999999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7" t="s">
        <v>241</v>
      </c>
      <c r="B33" s="148"/>
      <c r="C33" s="148"/>
      <c r="D33" s="148"/>
      <c r="E33" s="148"/>
      <c r="F33" s="148"/>
      <c r="G33" s="42"/>
      <c r="H33" s="20">
        <v>9.9169999999999998</v>
      </c>
    </row>
    <row r="34" spans="1:8" x14ac:dyDescent="0.3">
      <c r="A34" s="41"/>
      <c r="B34" s="42"/>
      <c r="C34" s="42"/>
      <c r="D34" s="42"/>
      <c r="E34" s="42"/>
      <c r="F34" s="42"/>
      <c r="G34" s="42"/>
      <c r="H34" s="20"/>
    </row>
    <row r="35" spans="1:8" x14ac:dyDescent="0.3">
      <c r="A35" s="149" t="s">
        <v>242</v>
      </c>
      <c r="B35" s="150"/>
      <c r="C35" s="150"/>
      <c r="D35" s="150"/>
      <c r="E35" s="150"/>
      <c r="F35" s="150"/>
      <c r="G35" s="150"/>
      <c r="H35" s="151"/>
    </row>
    <row r="36" spans="1:8" x14ac:dyDescent="0.3">
      <c r="A36" s="147" t="s">
        <v>243</v>
      </c>
      <c r="B36" s="148"/>
      <c r="C36" s="148"/>
      <c r="D36" s="148"/>
      <c r="E36" s="148"/>
      <c r="F36" s="148"/>
      <c r="G36" s="42"/>
      <c r="H36" s="20">
        <v>2.0830000000000002</v>
      </c>
    </row>
    <row r="37" spans="1:8" x14ac:dyDescent="0.3">
      <c r="A37" s="26"/>
      <c r="B37" s="21"/>
      <c r="C37" s="26"/>
      <c r="D37" s="27"/>
      <c r="E37" s="28"/>
      <c r="F37" s="27"/>
      <c r="G37" s="27"/>
      <c r="H37" s="28"/>
    </row>
    <row r="38" spans="1:8" x14ac:dyDescent="0.3">
      <c r="A38" s="145" t="s">
        <v>244</v>
      </c>
      <c r="B38" s="146"/>
      <c r="C38" s="146"/>
      <c r="D38" s="146"/>
      <c r="E38" s="146"/>
      <c r="F38" s="146"/>
      <c r="G38" s="43"/>
      <c r="H38" s="44">
        <v>12</v>
      </c>
    </row>
    <row r="39" spans="1:8" x14ac:dyDescent="0.3">
      <c r="A39" s="45"/>
      <c r="B39" s="23"/>
      <c r="C39" s="24"/>
      <c r="D39" s="46"/>
      <c r="E39" s="25"/>
      <c r="F39" s="46"/>
      <c r="G39" s="46"/>
      <c r="H39" s="25"/>
    </row>
    <row r="40" spans="1:8" x14ac:dyDescent="0.3">
      <c r="A40" s="47" t="s">
        <v>203</v>
      </c>
      <c r="B40" s="48" t="s">
        <v>333</v>
      </c>
      <c r="C40" s="49"/>
      <c r="D40" s="50"/>
      <c r="E40" s="50"/>
      <c r="F40" s="50"/>
      <c r="G40" s="50"/>
      <c r="H40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9:F19"/>
    <mergeCell ref="A21:H21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24:F24"/>
    <mergeCell ref="A26:H26"/>
    <mergeCell ref="A38:F38"/>
    <mergeCell ref="A36:F36"/>
    <mergeCell ref="A31:F31"/>
    <mergeCell ref="A33:F33"/>
    <mergeCell ref="A35:H35"/>
    <mergeCell ref="B29:C29"/>
    <mergeCell ref="B30:C30"/>
    <mergeCell ref="B28:C28"/>
    <mergeCell ref="B27:C27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44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45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334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ht="22.8" x14ac:dyDescent="0.3">
      <c r="A11" s="32" t="s">
        <v>335</v>
      </c>
      <c r="B11" s="33" t="s">
        <v>336</v>
      </c>
      <c r="C11" s="34" t="s">
        <v>217</v>
      </c>
      <c r="D11" s="35">
        <v>1</v>
      </c>
      <c r="E11" s="36">
        <v>20</v>
      </c>
      <c r="F11" s="35">
        <v>0.4</v>
      </c>
      <c r="G11" s="36">
        <v>8</v>
      </c>
      <c r="H11" s="37">
        <v>0.51985179999999998</v>
      </c>
    </row>
    <row r="12" spans="1:8" x14ac:dyDescent="0.3">
      <c r="A12" s="32" t="s">
        <v>218</v>
      </c>
      <c r="B12" s="33" t="s">
        <v>219</v>
      </c>
      <c r="C12" s="34" t="s">
        <v>220</v>
      </c>
      <c r="D12" s="35" t="s">
        <v>221</v>
      </c>
      <c r="E12" s="36" t="s">
        <v>1</v>
      </c>
      <c r="F12" s="35" t="s">
        <v>1</v>
      </c>
      <c r="G12" s="36">
        <v>0.14899999999999999</v>
      </c>
      <c r="H12" s="37">
        <v>9.6822000000000002E-3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8.1489999999999991</v>
      </c>
      <c r="H13" s="37">
        <v>0.52953400000000006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x14ac:dyDescent="0.3">
      <c r="A17" s="32" t="s">
        <v>337</v>
      </c>
      <c r="B17" s="33" t="s">
        <v>338</v>
      </c>
      <c r="C17" s="34" t="s">
        <v>77</v>
      </c>
      <c r="D17" s="35">
        <v>1</v>
      </c>
      <c r="E17" s="36">
        <v>4.26</v>
      </c>
      <c r="F17" s="38"/>
      <c r="G17" s="36">
        <v>4.26</v>
      </c>
      <c r="H17" s="37">
        <v>0.27682110000000004</v>
      </c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4.26</v>
      </c>
      <c r="H18" s="37">
        <v>0.27682110000000004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x14ac:dyDescent="0.3">
      <c r="A22" s="32"/>
      <c r="B22" s="33"/>
      <c r="C22" s="34"/>
      <c r="D22" s="35"/>
      <c r="E22" s="36"/>
      <c r="F22" s="40"/>
      <c r="G22" s="6"/>
      <c r="H22" s="37"/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0</v>
      </c>
      <c r="H23" s="37">
        <v>0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339</v>
      </c>
      <c r="B27" s="152" t="s">
        <v>340</v>
      </c>
      <c r="C27" s="152"/>
      <c r="D27" s="36">
        <v>1</v>
      </c>
      <c r="E27" s="36">
        <v>3.85</v>
      </c>
      <c r="F27" s="35">
        <v>0.4</v>
      </c>
      <c r="G27" s="36">
        <v>1.54</v>
      </c>
      <c r="H27" s="37">
        <v>0.10007149999999999</v>
      </c>
    </row>
    <row r="28" spans="1:8" x14ac:dyDescent="0.3">
      <c r="A28" s="32" t="s">
        <v>341</v>
      </c>
      <c r="B28" s="152" t="s">
        <v>342</v>
      </c>
      <c r="C28" s="152"/>
      <c r="D28" s="36">
        <v>1</v>
      </c>
      <c r="E28" s="36">
        <v>3.6</v>
      </c>
      <c r="F28" s="35">
        <v>0.4</v>
      </c>
      <c r="G28" s="36">
        <v>1.44</v>
      </c>
      <c r="H28" s="37">
        <v>9.3573299999999998E-2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2.98</v>
      </c>
      <c r="H29" s="37">
        <v>0.19364480000000001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15.388999999999999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3.2320000000000002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18.620999999999999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343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5:H25"/>
    <mergeCell ref="A36:F36"/>
    <mergeCell ref="A34:F34"/>
    <mergeCell ref="A29:F29"/>
    <mergeCell ref="A31:F31"/>
    <mergeCell ref="A33:H33"/>
    <mergeCell ref="B28:C28"/>
    <mergeCell ref="B27:C27"/>
    <mergeCell ref="B26:C26"/>
    <mergeCell ref="A18:F18"/>
    <mergeCell ref="A20:H20"/>
    <mergeCell ref="A23:F23"/>
    <mergeCell ref="A13:F13"/>
    <mergeCell ref="A15:H1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V41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47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48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344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222</v>
      </c>
      <c r="B11" s="33" t="s">
        <v>223</v>
      </c>
      <c r="C11" s="34" t="s">
        <v>217</v>
      </c>
      <c r="D11" s="35">
        <v>1</v>
      </c>
      <c r="E11" s="36">
        <v>40</v>
      </c>
      <c r="F11" s="35">
        <v>6.88E-2</v>
      </c>
      <c r="G11" s="36">
        <v>2.7519999999999998</v>
      </c>
      <c r="H11" s="37">
        <v>0.25164589999999998</v>
      </c>
    </row>
    <row r="12" spans="1:8" x14ac:dyDescent="0.3">
      <c r="A12" s="32" t="s">
        <v>345</v>
      </c>
      <c r="B12" s="33" t="s">
        <v>346</v>
      </c>
      <c r="C12" s="34" t="s">
        <v>217</v>
      </c>
      <c r="D12" s="35">
        <v>1</v>
      </c>
      <c r="E12" s="36">
        <v>28</v>
      </c>
      <c r="F12" s="35">
        <v>6.88E-2</v>
      </c>
      <c r="G12" s="36">
        <v>1.9259999999999999</v>
      </c>
      <c r="H12" s="37">
        <v>0.17611560000000001</v>
      </c>
    </row>
    <row r="13" spans="1:8" x14ac:dyDescent="0.3">
      <c r="A13" s="32" t="s">
        <v>218</v>
      </c>
      <c r="B13" s="33" t="s">
        <v>219</v>
      </c>
      <c r="C13" s="34" t="s">
        <v>220</v>
      </c>
      <c r="D13" s="35" t="s">
        <v>221</v>
      </c>
      <c r="E13" s="36" t="s">
        <v>1</v>
      </c>
      <c r="F13" s="35" t="s">
        <v>1</v>
      </c>
      <c r="G13" s="36">
        <v>0.10100000000000001</v>
      </c>
      <c r="H13" s="37">
        <v>9.2356000000000001E-3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4.7789999999999999</v>
      </c>
      <c r="H14" s="37">
        <v>0.43699710000000003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x14ac:dyDescent="0.3">
      <c r="A18" s="32" t="s">
        <v>303</v>
      </c>
      <c r="B18" s="33" t="s">
        <v>304</v>
      </c>
      <c r="C18" s="34" t="s">
        <v>19</v>
      </c>
      <c r="D18" s="35">
        <v>1</v>
      </c>
      <c r="E18" s="36">
        <v>4.13</v>
      </c>
      <c r="F18" s="38"/>
      <c r="G18" s="36">
        <v>4.13</v>
      </c>
      <c r="H18" s="37">
        <v>0.37765179999999998</v>
      </c>
    </row>
    <row r="19" spans="1:8" x14ac:dyDescent="0.3">
      <c r="A19" s="142" t="s">
        <v>226</v>
      </c>
      <c r="B19" s="142"/>
      <c r="C19" s="142"/>
      <c r="D19" s="142"/>
      <c r="E19" s="142"/>
      <c r="F19" s="142"/>
      <c r="G19" s="36">
        <v>4.13</v>
      </c>
      <c r="H19" s="37">
        <v>0.37765179999999998</v>
      </c>
    </row>
    <row r="20" spans="1:8" x14ac:dyDescent="0.3">
      <c r="A20" s="26"/>
      <c r="B20" s="21"/>
      <c r="C20" s="26"/>
      <c r="D20" s="27"/>
      <c r="E20" s="28"/>
      <c r="F20" s="27"/>
      <c r="G20" s="27"/>
      <c r="H20" s="28"/>
    </row>
    <row r="21" spans="1:8" x14ac:dyDescent="0.3">
      <c r="A21" s="144" t="s">
        <v>227</v>
      </c>
      <c r="B21" s="144"/>
      <c r="C21" s="144"/>
      <c r="D21" s="144"/>
      <c r="E21" s="144"/>
      <c r="F21" s="144"/>
      <c r="G21" s="144"/>
      <c r="H21" s="144"/>
    </row>
    <row r="22" spans="1:8" x14ac:dyDescent="0.3">
      <c r="A22" s="29" t="s">
        <v>6</v>
      </c>
      <c r="B22" s="29" t="s">
        <v>7</v>
      </c>
      <c r="C22" s="29" t="s">
        <v>8</v>
      </c>
      <c r="D22" s="29" t="s">
        <v>9</v>
      </c>
      <c r="E22" s="29" t="s">
        <v>228</v>
      </c>
      <c r="F22" s="29" t="s">
        <v>229</v>
      </c>
      <c r="G22" s="29" t="s">
        <v>213</v>
      </c>
      <c r="H22" s="31" t="s">
        <v>214</v>
      </c>
    </row>
    <row r="23" spans="1:8" x14ac:dyDescent="0.3">
      <c r="A23" s="32"/>
      <c r="B23" s="33"/>
      <c r="C23" s="34"/>
      <c r="D23" s="35"/>
      <c r="E23" s="36"/>
      <c r="F23" s="40"/>
      <c r="G23" s="6"/>
      <c r="H23" s="37"/>
    </row>
    <row r="24" spans="1:8" x14ac:dyDescent="0.3">
      <c r="A24" s="142" t="s">
        <v>230</v>
      </c>
      <c r="B24" s="143"/>
      <c r="C24" s="143"/>
      <c r="D24" s="143"/>
      <c r="E24" s="143"/>
      <c r="F24" s="143"/>
      <c r="G24" s="36">
        <v>0</v>
      </c>
      <c r="H24" s="37">
        <v>0</v>
      </c>
    </row>
    <row r="25" spans="1:8" x14ac:dyDescent="0.3">
      <c r="A25" s="26"/>
      <c r="B25" s="21"/>
      <c r="C25" s="26"/>
      <c r="D25" s="27"/>
      <c r="E25" s="28"/>
      <c r="F25" s="27"/>
      <c r="G25" s="27"/>
      <c r="H25" s="28"/>
    </row>
    <row r="26" spans="1:8" x14ac:dyDescent="0.3">
      <c r="A26" s="144" t="s">
        <v>231</v>
      </c>
      <c r="B26" s="144"/>
      <c r="C26" s="144"/>
      <c r="D26" s="144"/>
      <c r="E26" s="144"/>
      <c r="F26" s="144"/>
      <c r="G26" s="144"/>
      <c r="H26" s="144"/>
    </row>
    <row r="27" spans="1:8" ht="13.5" customHeight="1" x14ac:dyDescent="0.3">
      <c r="A27" s="29" t="s">
        <v>6</v>
      </c>
      <c r="B27" s="144" t="s">
        <v>7</v>
      </c>
      <c r="C27" s="144"/>
      <c r="D27" s="29" t="s">
        <v>232</v>
      </c>
      <c r="E27" s="29" t="s">
        <v>233</v>
      </c>
      <c r="F27" s="29" t="s">
        <v>212</v>
      </c>
      <c r="G27" s="29" t="s">
        <v>213</v>
      </c>
      <c r="H27" s="31" t="s">
        <v>214</v>
      </c>
    </row>
    <row r="28" spans="1:8" ht="12.75" customHeight="1" x14ac:dyDescent="0.3">
      <c r="A28" s="32" t="s">
        <v>329</v>
      </c>
      <c r="B28" s="152" t="s">
        <v>330</v>
      </c>
      <c r="C28" s="152"/>
      <c r="D28" s="36">
        <v>2</v>
      </c>
      <c r="E28" s="36">
        <v>5.29</v>
      </c>
      <c r="F28" s="35">
        <v>6.88E-2</v>
      </c>
      <c r="G28" s="36">
        <v>0.72799999999999998</v>
      </c>
      <c r="H28" s="37">
        <v>6.6569099999999992E-2</v>
      </c>
    </row>
    <row r="29" spans="1:8" x14ac:dyDescent="0.3">
      <c r="A29" s="32" t="s">
        <v>286</v>
      </c>
      <c r="B29" s="152" t="s">
        <v>287</v>
      </c>
      <c r="C29" s="152"/>
      <c r="D29" s="36">
        <v>1</v>
      </c>
      <c r="E29" s="36">
        <v>4.04</v>
      </c>
      <c r="F29" s="35">
        <v>6.88E-2</v>
      </c>
      <c r="G29" s="36">
        <v>0.27800000000000002</v>
      </c>
      <c r="H29" s="37">
        <v>2.5420600000000002E-2</v>
      </c>
    </row>
    <row r="30" spans="1:8" x14ac:dyDescent="0.3">
      <c r="A30" s="32" t="s">
        <v>238</v>
      </c>
      <c r="B30" s="152" t="s">
        <v>239</v>
      </c>
      <c r="C30" s="152"/>
      <c r="D30" s="36">
        <v>3</v>
      </c>
      <c r="E30" s="36">
        <v>3.6</v>
      </c>
      <c r="F30" s="35">
        <v>6.88E-2</v>
      </c>
      <c r="G30" s="36">
        <v>0.74299999999999999</v>
      </c>
      <c r="H30" s="37">
        <v>6.7940699999999993E-2</v>
      </c>
    </row>
    <row r="31" spans="1:8" x14ac:dyDescent="0.3">
      <c r="A31" s="32" t="s">
        <v>255</v>
      </c>
      <c r="B31" s="152" t="s">
        <v>256</v>
      </c>
      <c r="C31" s="152"/>
      <c r="D31" s="36">
        <v>1</v>
      </c>
      <c r="E31" s="36">
        <v>4.04</v>
      </c>
      <c r="F31" s="35">
        <v>6.88E-2</v>
      </c>
      <c r="G31" s="36">
        <v>0.27800000000000002</v>
      </c>
      <c r="H31" s="37">
        <v>2.5420600000000002E-2</v>
      </c>
    </row>
    <row r="32" spans="1:8" x14ac:dyDescent="0.3">
      <c r="A32" s="142" t="s">
        <v>240</v>
      </c>
      <c r="B32" s="142"/>
      <c r="C32" s="142"/>
      <c r="D32" s="142"/>
      <c r="E32" s="142"/>
      <c r="F32" s="142"/>
      <c r="G32" s="36">
        <v>2.0270000000000001</v>
      </c>
      <c r="H32" s="37">
        <v>0.18535099999999999</v>
      </c>
    </row>
    <row r="33" spans="1:8" x14ac:dyDescent="0.3">
      <c r="A33" s="26"/>
      <c r="B33" s="21"/>
      <c r="C33" s="26"/>
      <c r="D33" s="27"/>
      <c r="E33" s="28"/>
      <c r="F33" s="27"/>
      <c r="G33" s="27"/>
      <c r="H33" s="28"/>
    </row>
    <row r="34" spans="1:8" x14ac:dyDescent="0.3">
      <c r="A34" s="147" t="s">
        <v>241</v>
      </c>
      <c r="B34" s="148"/>
      <c r="C34" s="148"/>
      <c r="D34" s="148"/>
      <c r="E34" s="148"/>
      <c r="F34" s="148"/>
      <c r="G34" s="42"/>
      <c r="H34" s="20">
        <v>10.936</v>
      </c>
    </row>
    <row r="35" spans="1:8" x14ac:dyDescent="0.3">
      <c r="A35" s="41"/>
      <c r="B35" s="42"/>
      <c r="C35" s="42"/>
      <c r="D35" s="42"/>
      <c r="E35" s="42"/>
      <c r="F35" s="42"/>
      <c r="G35" s="42"/>
      <c r="H35" s="20"/>
    </row>
    <row r="36" spans="1:8" x14ac:dyDescent="0.3">
      <c r="A36" s="149" t="s">
        <v>242</v>
      </c>
      <c r="B36" s="150"/>
      <c r="C36" s="150"/>
      <c r="D36" s="150"/>
      <c r="E36" s="150"/>
      <c r="F36" s="150"/>
      <c r="G36" s="150"/>
      <c r="H36" s="151"/>
    </row>
    <row r="37" spans="1:8" x14ac:dyDescent="0.3">
      <c r="A37" s="147" t="s">
        <v>243</v>
      </c>
      <c r="B37" s="148"/>
      <c r="C37" s="148"/>
      <c r="D37" s="148"/>
      <c r="E37" s="148"/>
      <c r="F37" s="148"/>
      <c r="G37" s="42"/>
      <c r="H37" s="20">
        <v>2.2970000000000002</v>
      </c>
    </row>
    <row r="38" spans="1:8" x14ac:dyDescent="0.3">
      <c r="A38" s="26"/>
      <c r="B38" s="21"/>
      <c r="C38" s="26"/>
      <c r="D38" s="27"/>
      <c r="E38" s="28"/>
      <c r="F38" s="27"/>
      <c r="G38" s="27"/>
      <c r="H38" s="28"/>
    </row>
    <row r="39" spans="1:8" x14ac:dyDescent="0.3">
      <c r="A39" s="145" t="s">
        <v>244</v>
      </c>
      <c r="B39" s="146"/>
      <c r="C39" s="146"/>
      <c r="D39" s="146"/>
      <c r="E39" s="146"/>
      <c r="F39" s="146"/>
      <c r="G39" s="43"/>
      <c r="H39" s="44">
        <v>13.233000000000001</v>
      </c>
    </row>
    <row r="40" spans="1:8" x14ac:dyDescent="0.3">
      <c r="A40" s="45"/>
      <c r="B40" s="23"/>
      <c r="C40" s="24"/>
      <c r="D40" s="46"/>
      <c r="E40" s="25"/>
      <c r="F40" s="46"/>
      <c r="G40" s="46"/>
      <c r="H40" s="25"/>
    </row>
    <row r="41" spans="1:8" x14ac:dyDescent="0.3">
      <c r="A41" s="47" t="s">
        <v>203</v>
      </c>
      <c r="B41" s="48" t="s">
        <v>347</v>
      </c>
      <c r="C41" s="49"/>
      <c r="D41" s="50"/>
      <c r="E41" s="50"/>
      <c r="F41" s="50"/>
      <c r="G41" s="50"/>
      <c r="H41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19:F19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21:H21"/>
    <mergeCell ref="A24:F24"/>
    <mergeCell ref="A26:H26"/>
    <mergeCell ref="A39:F39"/>
    <mergeCell ref="A37:F37"/>
    <mergeCell ref="A32:F32"/>
    <mergeCell ref="A34:F34"/>
    <mergeCell ref="A36:H36"/>
    <mergeCell ref="B29:C29"/>
    <mergeCell ref="B30:C30"/>
    <mergeCell ref="B31:C31"/>
    <mergeCell ref="B28:C28"/>
    <mergeCell ref="B27:C27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V42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50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51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348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323</v>
      </c>
      <c r="B11" s="33" t="s">
        <v>324</v>
      </c>
      <c r="C11" s="34" t="s">
        <v>217</v>
      </c>
      <c r="D11" s="35">
        <v>1</v>
      </c>
      <c r="E11" s="36">
        <v>25.6</v>
      </c>
      <c r="F11" s="35">
        <v>0.19450000000000001</v>
      </c>
      <c r="G11" s="36">
        <v>4.9790000000000001</v>
      </c>
      <c r="H11" s="37">
        <v>0.27790799999999999</v>
      </c>
    </row>
    <row r="12" spans="1:8" x14ac:dyDescent="0.3">
      <c r="A12" s="32" t="s">
        <v>349</v>
      </c>
      <c r="B12" s="33" t="s">
        <v>350</v>
      </c>
      <c r="C12" s="34" t="s">
        <v>217</v>
      </c>
      <c r="D12" s="35">
        <v>1</v>
      </c>
      <c r="E12" s="36">
        <v>25</v>
      </c>
      <c r="F12" s="35">
        <v>0.19450000000000001</v>
      </c>
      <c r="G12" s="36">
        <v>4.8630000000000004</v>
      </c>
      <c r="H12" s="37">
        <v>0.27143339999999999</v>
      </c>
    </row>
    <row r="13" spans="1:8" x14ac:dyDescent="0.3">
      <c r="A13" s="32" t="s">
        <v>325</v>
      </c>
      <c r="B13" s="33" t="s">
        <v>326</v>
      </c>
      <c r="C13" s="34" t="s">
        <v>217</v>
      </c>
      <c r="D13" s="35">
        <v>1</v>
      </c>
      <c r="E13" s="36">
        <v>25</v>
      </c>
      <c r="F13" s="35">
        <v>0.19450000000000001</v>
      </c>
      <c r="G13" s="36">
        <v>4.8630000000000004</v>
      </c>
      <c r="H13" s="37">
        <v>0.27143339999999999</v>
      </c>
    </row>
    <row r="14" spans="1:8" x14ac:dyDescent="0.3">
      <c r="A14" s="32" t="s">
        <v>218</v>
      </c>
      <c r="B14" s="33" t="s">
        <v>219</v>
      </c>
      <c r="C14" s="34" t="s">
        <v>220</v>
      </c>
      <c r="D14" s="35" t="s">
        <v>221</v>
      </c>
      <c r="E14" s="36" t="s">
        <v>1</v>
      </c>
      <c r="F14" s="35" t="s">
        <v>1</v>
      </c>
      <c r="G14" s="36">
        <v>0.153</v>
      </c>
      <c r="H14" s="37">
        <v>8.5398999999999996E-3</v>
      </c>
    </row>
    <row r="15" spans="1:8" x14ac:dyDescent="0.3">
      <c r="A15" s="142" t="s">
        <v>224</v>
      </c>
      <c r="B15" s="142"/>
      <c r="C15" s="142"/>
      <c r="D15" s="142"/>
      <c r="E15" s="142"/>
      <c r="F15" s="142"/>
      <c r="G15" s="36">
        <v>14.858000000000002</v>
      </c>
      <c r="H15" s="37">
        <v>0.82931469999999985</v>
      </c>
    </row>
    <row r="16" spans="1:8" x14ac:dyDescent="0.3">
      <c r="A16" s="26"/>
      <c r="B16" s="21"/>
      <c r="C16" s="26"/>
      <c r="D16" s="27"/>
      <c r="E16" s="28"/>
      <c r="F16" s="27"/>
      <c r="G16" s="27"/>
      <c r="H16" s="28"/>
    </row>
    <row r="17" spans="1:8" x14ac:dyDescent="0.3">
      <c r="A17" s="144" t="s">
        <v>225</v>
      </c>
      <c r="B17" s="144"/>
      <c r="C17" s="144"/>
      <c r="D17" s="144"/>
      <c r="E17" s="144"/>
      <c r="F17" s="144"/>
      <c r="G17" s="144"/>
      <c r="H17" s="144"/>
    </row>
    <row r="18" spans="1:8" x14ac:dyDescent="0.3">
      <c r="A18" s="29" t="s">
        <v>6</v>
      </c>
      <c r="B18" s="29" t="s">
        <v>7</v>
      </c>
      <c r="C18" s="29" t="s">
        <v>8</v>
      </c>
      <c r="D18" s="30" t="s">
        <v>9</v>
      </c>
      <c r="E18" s="31" t="s">
        <v>211</v>
      </c>
      <c r="F18" s="38"/>
      <c r="G18" s="31" t="s">
        <v>213</v>
      </c>
      <c r="H18" s="31" t="s">
        <v>214</v>
      </c>
    </row>
    <row r="19" spans="1:8" x14ac:dyDescent="0.3">
      <c r="A19" s="39"/>
      <c r="B19" s="33"/>
      <c r="C19" s="34"/>
      <c r="D19" s="35"/>
      <c r="E19" s="36"/>
      <c r="F19" s="38"/>
      <c r="G19" s="36"/>
      <c r="H19" s="37"/>
    </row>
    <row r="20" spans="1:8" x14ac:dyDescent="0.3">
      <c r="A20" s="142" t="s">
        <v>226</v>
      </c>
      <c r="B20" s="142"/>
      <c r="C20" s="142"/>
      <c r="D20" s="142"/>
      <c r="E20" s="142"/>
      <c r="F20" s="142"/>
      <c r="G20" s="36">
        <v>0</v>
      </c>
      <c r="H20" s="37">
        <v>0</v>
      </c>
    </row>
    <row r="21" spans="1:8" x14ac:dyDescent="0.3">
      <c r="A21" s="26"/>
      <c r="B21" s="21"/>
      <c r="C21" s="26"/>
      <c r="D21" s="27"/>
      <c r="E21" s="28"/>
      <c r="F21" s="27"/>
      <c r="G21" s="27"/>
      <c r="H21" s="28"/>
    </row>
    <row r="22" spans="1:8" x14ac:dyDescent="0.3">
      <c r="A22" s="144" t="s">
        <v>227</v>
      </c>
      <c r="B22" s="144"/>
      <c r="C22" s="144"/>
      <c r="D22" s="144"/>
      <c r="E22" s="144"/>
      <c r="F22" s="144"/>
      <c r="G22" s="144"/>
      <c r="H22" s="144"/>
    </row>
    <row r="23" spans="1:8" x14ac:dyDescent="0.3">
      <c r="A23" s="29" t="s">
        <v>6</v>
      </c>
      <c r="B23" s="29" t="s">
        <v>7</v>
      </c>
      <c r="C23" s="29" t="s">
        <v>8</v>
      </c>
      <c r="D23" s="29" t="s">
        <v>9</v>
      </c>
      <c r="E23" s="29" t="s">
        <v>228</v>
      </c>
      <c r="F23" s="29" t="s">
        <v>229</v>
      </c>
      <c r="G23" s="29" t="s">
        <v>213</v>
      </c>
      <c r="H23" s="31" t="s">
        <v>214</v>
      </c>
    </row>
    <row r="24" spans="1:8" x14ac:dyDescent="0.3">
      <c r="A24" s="32"/>
      <c r="B24" s="33"/>
      <c r="C24" s="34"/>
      <c r="D24" s="35"/>
      <c r="E24" s="36"/>
      <c r="F24" s="40"/>
      <c r="G24" s="6"/>
      <c r="H24" s="37"/>
    </row>
    <row r="25" spans="1:8" x14ac:dyDescent="0.3">
      <c r="A25" s="142" t="s">
        <v>230</v>
      </c>
      <c r="B25" s="143"/>
      <c r="C25" s="143"/>
      <c r="D25" s="143"/>
      <c r="E25" s="143"/>
      <c r="F25" s="143"/>
      <c r="G25" s="36">
        <v>0</v>
      </c>
      <c r="H25" s="37">
        <v>0</v>
      </c>
    </row>
    <row r="26" spans="1:8" x14ac:dyDescent="0.3">
      <c r="A26" s="26"/>
      <c r="B26" s="21"/>
      <c r="C26" s="26"/>
      <c r="D26" s="27"/>
      <c r="E26" s="28"/>
      <c r="F26" s="27"/>
      <c r="G26" s="27"/>
      <c r="H26" s="28"/>
    </row>
    <row r="27" spans="1:8" x14ac:dyDescent="0.3">
      <c r="A27" s="144" t="s">
        <v>231</v>
      </c>
      <c r="B27" s="144"/>
      <c r="C27" s="144"/>
      <c r="D27" s="144"/>
      <c r="E27" s="144"/>
      <c r="F27" s="144"/>
      <c r="G27" s="144"/>
      <c r="H27" s="144"/>
    </row>
    <row r="28" spans="1:8" ht="13.5" customHeight="1" x14ac:dyDescent="0.3">
      <c r="A28" s="29" t="s">
        <v>6</v>
      </c>
      <c r="B28" s="144" t="s">
        <v>7</v>
      </c>
      <c r="C28" s="144"/>
      <c r="D28" s="29" t="s">
        <v>232</v>
      </c>
      <c r="E28" s="29" t="s">
        <v>233</v>
      </c>
      <c r="F28" s="29" t="s">
        <v>212</v>
      </c>
      <c r="G28" s="29" t="s">
        <v>213</v>
      </c>
      <c r="H28" s="31" t="s">
        <v>214</v>
      </c>
    </row>
    <row r="29" spans="1:8" ht="12.75" customHeight="1" x14ac:dyDescent="0.3">
      <c r="A29" s="32" t="s">
        <v>307</v>
      </c>
      <c r="B29" s="152" t="s">
        <v>308</v>
      </c>
      <c r="C29" s="152"/>
      <c r="D29" s="36">
        <v>1</v>
      </c>
      <c r="E29" s="36">
        <v>4.04</v>
      </c>
      <c r="F29" s="35">
        <v>0.19450000000000001</v>
      </c>
      <c r="G29" s="36">
        <v>0.78600000000000003</v>
      </c>
      <c r="H29" s="37">
        <v>4.3871399999999998E-2</v>
      </c>
    </row>
    <row r="30" spans="1:8" x14ac:dyDescent="0.3">
      <c r="A30" s="32" t="s">
        <v>351</v>
      </c>
      <c r="B30" s="152" t="s">
        <v>352</v>
      </c>
      <c r="C30" s="152"/>
      <c r="D30" s="36">
        <v>1</v>
      </c>
      <c r="E30" s="36">
        <v>4.04</v>
      </c>
      <c r="F30" s="35">
        <v>0.19450000000000001</v>
      </c>
      <c r="G30" s="36">
        <v>0.78600000000000003</v>
      </c>
      <c r="H30" s="37">
        <v>4.3871399999999998E-2</v>
      </c>
    </row>
    <row r="31" spans="1:8" x14ac:dyDescent="0.3">
      <c r="A31" s="32" t="s">
        <v>286</v>
      </c>
      <c r="B31" s="152" t="s">
        <v>287</v>
      </c>
      <c r="C31" s="152"/>
      <c r="D31" s="36">
        <v>1</v>
      </c>
      <c r="E31" s="36">
        <v>4.04</v>
      </c>
      <c r="F31" s="35">
        <v>0.19450000000000001</v>
      </c>
      <c r="G31" s="36">
        <v>0.78600000000000003</v>
      </c>
      <c r="H31" s="37">
        <v>4.3871399999999998E-2</v>
      </c>
    </row>
    <row r="32" spans="1:8" x14ac:dyDescent="0.3">
      <c r="A32" s="32" t="s">
        <v>238</v>
      </c>
      <c r="B32" s="152" t="s">
        <v>239</v>
      </c>
      <c r="C32" s="152"/>
      <c r="D32" s="36">
        <v>1</v>
      </c>
      <c r="E32" s="36">
        <v>3.6</v>
      </c>
      <c r="F32" s="35">
        <v>0.19450000000000001</v>
      </c>
      <c r="G32" s="36">
        <v>0.7</v>
      </c>
      <c r="H32" s="37">
        <v>3.90712E-2</v>
      </c>
    </row>
    <row r="33" spans="1:8" x14ac:dyDescent="0.3">
      <c r="A33" s="142" t="s">
        <v>240</v>
      </c>
      <c r="B33" s="142"/>
      <c r="C33" s="142"/>
      <c r="D33" s="142"/>
      <c r="E33" s="142"/>
      <c r="F33" s="142"/>
      <c r="G33" s="36">
        <v>3.0579999999999998</v>
      </c>
      <c r="H33" s="37">
        <v>0.17068539999999999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7" t="s">
        <v>241</v>
      </c>
      <c r="B35" s="148"/>
      <c r="C35" s="148"/>
      <c r="D35" s="148"/>
      <c r="E35" s="148"/>
      <c r="F35" s="148"/>
      <c r="G35" s="42"/>
      <c r="H35" s="20">
        <v>17.916</v>
      </c>
    </row>
    <row r="36" spans="1:8" x14ac:dyDescent="0.3">
      <c r="A36" s="41"/>
      <c r="B36" s="42"/>
      <c r="C36" s="42"/>
      <c r="D36" s="42"/>
      <c r="E36" s="42"/>
      <c r="F36" s="42"/>
      <c r="G36" s="42"/>
      <c r="H36" s="20"/>
    </row>
    <row r="37" spans="1:8" x14ac:dyDescent="0.3">
      <c r="A37" s="149" t="s">
        <v>242</v>
      </c>
      <c r="B37" s="150"/>
      <c r="C37" s="150"/>
      <c r="D37" s="150"/>
      <c r="E37" s="150"/>
      <c r="F37" s="150"/>
      <c r="G37" s="150"/>
      <c r="H37" s="151"/>
    </row>
    <row r="38" spans="1:8" x14ac:dyDescent="0.3">
      <c r="A38" s="147" t="s">
        <v>243</v>
      </c>
      <c r="B38" s="148"/>
      <c r="C38" s="148"/>
      <c r="D38" s="148"/>
      <c r="E38" s="148"/>
      <c r="F38" s="148"/>
      <c r="G38" s="42"/>
      <c r="H38" s="20">
        <v>3.762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5" t="s">
        <v>244</v>
      </c>
      <c r="B40" s="146"/>
      <c r="C40" s="146"/>
      <c r="D40" s="146"/>
      <c r="E40" s="146"/>
      <c r="F40" s="146"/>
      <c r="G40" s="43"/>
      <c r="H40" s="44">
        <v>21.678000000000001</v>
      </c>
    </row>
    <row r="41" spans="1:8" x14ac:dyDescent="0.3">
      <c r="A41" s="45"/>
      <c r="B41" s="23"/>
      <c r="C41" s="24"/>
      <c r="D41" s="46"/>
      <c r="E41" s="25"/>
      <c r="F41" s="46"/>
      <c r="G41" s="46"/>
      <c r="H41" s="25"/>
    </row>
    <row r="42" spans="1:8" x14ac:dyDescent="0.3">
      <c r="A42" s="47" t="s">
        <v>203</v>
      </c>
      <c r="B42" s="48" t="s">
        <v>353</v>
      </c>
      <c r="C42" s="49"/>
      <c r="D42" s="50"/>
      <c r="E42" s="50"/>
      <c r="F42" s="50"/>
      <c r="G42" s="50"/>
      <c r="H42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0:F20"/>
    <mergeCell ref="A15:F15"/>
    <mergeCell ref="A17:H17"/>
    <mergeCell ref="F2:H2"/>
    <mergeCell ref="B3:H3"/>
    <mergeCell ref="B4:H4"/>
    <mergeCell ref="A1:H1"/>
    <mergeCell ref="B5:H5"/>
    <mergeCell ref="B2:D2"/>
    <mergeCell ref="A7:H7"/>
    <mergeCell ref="A9:H9"/>
    <mergeCell ref="A22:H22"/>
    <mergeCell ref="A25:F25"/>
    <mergeCell ref="A27:H27"/>
    <mergeCell ref="A40:F40"/>
    <mergeCell ref="A38:F38"/>
    <mergeCell ref="A33:F33"/>
    <mergeCell ref="A35:F35"/>
    <mergeCell ref="A37:H37"/>
    <mergeCell ref="B30:C30"/>
    <mergeCell ref="B31:C31"/>
    <mergeCell ref="B32:C32"/>
    <mergeCell ref="B29:C29"/>
    <mergeCell ref="B28:C28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V39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22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23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260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0.01</v>
      </c>
      <c r="H11" s="37">
        <v>1.07181E-2</v>
      </c>
    </row>
    <row r="12" spans="1:8" x14ac:dyDescent="0.3">
      <c r="A12" s="32" t="s">
        <v>222</v>
      </c>
      <c r="B12" s="33" t="s">
        <v>223</v>
      </c>
      <c r="C12" s="34" t="s">
        <v>217</v>
      </c>
      <c r="D12" s="35">
        <v>1</v>
      </c>
      <c r="E12" s="36">
        <v>40</v>
      </c>
      <c r="F12" s="35">
        <v>1.7999999999999999E-2</v>
      </c>
      <c r="G12" s="36">
        <v>0.72</v>
      </c>
      <c r="H12" s="37">
        <v>0.77170419999999995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0.73</v>
      </c>
      <c r="H13" s="37">
        <v>0.7824222999999999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x14ac:dyDescent="0.3">
      <c r="A17" s="39"/>
      <c r="B17" s="33"/>
      <c r="C17" s="34"/>
      <c r="D17" s="35"/>
      <c r="E17" s="36"/>
      <c r="F17" s="38"/>
      <c r="G17" s="36"/>
      <c r="H17" s="37"/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0</v>
      </c>
      <c r="H18" s="37">
        <v>0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x14ac:dyDescent="0.3">
      <c r="A22" s="32"/>
      <c r="B22" s="33"/>
      <c r="C22" s="34"/>
      <c r="D22" s="35"/>
      <c r="E22" s="36"/>
      <c r="F22" s="40"/>
      <c r="G22" s="6"/>
      <c r="H22" s="37"/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0</v>
      </c>
      <c r="H23" s="37">
        <v>0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253</v>
      </c>
      <c r="B27" s="152" t="s">
        <v>254</v>
      </c>
      <c r="C27" s="152"/>
      <c r="D27" s="36">
        <v>1</v>
      </c>
      <c r="E27" s="36">
        <v>3.6</v>
      </c>
      <c r="F27" s="35">
        <v>1.7999999999999999E-2</v>
      </c>
      <c r="G27" s="36">
        <v>6.5000000000000002E-2</v>
      </c>
      <c r="H27" s="37">
        <v>6.9667699999999999E-2</v>
      </c>
    </row>
    <row r="28" spans="1:8" x14ac:dyDescent="0.3">
      <c r="A28" s="32" t="s">
        <v>255</v>
      </c>
      <c r="B28" s="152" t="s">
        <v>256</v>
      </c>
      <c r="C28" s="152"/>
      <c r="D28" s="36">
        <v>1</v>
      </c>
      <c r="E28" s="36">
        <v>4.04</v>
      </c>
      <c r="F28" s="35">
        <v>1.7999999999999999E-2</v>
      </c>
      <c r="G28" s="36">
        <v>7.2999999999999995E-2</v>
      </c>
      <c r="H28" s="37">
        <v>7.8242199999999998E-2</v>
      </c>
    </row>
    <row r="29" spans="1:8" x14ac:dyDescent="0.3">
      <c r="A29" s="32" t="s">
        <v>238</v>
      </c>
      <c r="B29" s="152" t="s">
        <v>239</v>
      </c>
      <c r="C29" s="152"/>
      <c r="D29" s="36">
        <v>1</v>
      </c>
      <c r="E29" s="36">
        <v>3.6</v>
      </c>
      <c r="F29" s="35">
        <v>1.7999999999999999E-2</v>
      </c>
      <c r="G29" s="36">
        <v>6.5000000000000002E-2</v>
      </c>
      <c r="H29" s="37">
        <v>6.9667699999999999E-2</v>
      </c>
    </row>
    <row r="30" spans="1:8" x14ac:dyDescent="0.3">
      <c r="A30" s="142" t="s">
        <v>240</v>
      </c>
      <c r="B30" s="142"/>
      <c r="C30" s="142"/>
      <c r="D30" s="142"/>
      <c r="E30" s="142"/>
      <c r="F30" s="142"/>
      <c r="G30" s="36">
        <v>0.20300000000000001</v>
      </c>
      <c r="H30" s="37">
        <v>0.21757760000000001</v>
      </c>
    </row>
    <row r="31" spans="1:8" x14ac:dyDescent="0.3">
      <c r="A31" s="26"/>
      <c r="B31" s="21"/>
      <c r="C31" s="26"/>
      <c r="D31" s="27"/>
      <c r="E31" s="28"/>
      <c r="F31" s="27"/>
      <c r="G31" s="27"/>
      <c r="H31" s="28"/>
    </row>
    <row r="32" spans="1:8" x14ac:dyDescent="0.3">
      <c r="A32" s="147" t="s">
        <v>241</v>
      </c>
      <c r="B32" s="148"/>
      <c r="C32" s="148"/>
      <c r="D32" s="148"/>
      <c r="E32" s="148"/>
      <c r="F32" s="148"/>
      <c r="G32" s="42"/>
      <c r="H32" s="20">
        <v>0.93300000000000005</v>
      </c>
    </row>
    <row r="33" spans="1:8" x14ac:dyDescent="0.3">
      <c r="A33" s="41"/>
      <c r="B33" s="42"/>
      <c r="C33" s="42"/>
      <c r="D33" s="42"/>
      <c r="E33" s="42"/>
      <c r="F33" s="42"/>
      <c r="G33" s="42"/>
      <c r="H33" s="20"/>
    </row>
    <row r="34" spans="1:8" x14ac:dyDescent="0.3">
      <c r="A34" s="149" t="s">
        <v>242</v>
      </c>
      <c r="B34" s="150"/>
      <c r="C34" s="150"/>
      <c r="D34" s="150"/>
      <c r="E34" s="150"/>
      <c r="F34" s="150"/>
      <c r="G34" s="150"/>
      <c r="H34" s="151"/>
    </row>
    <row r="35" spans="1:8" x14ac:dyDescent="0.3">
      <c r="A35" s="147" t="s">
        <v>243</v>
      </c>
      <c r="B35" s="148"/>
      <c r="C35" s="148"/>
      <c r="D35" s="148"/>
      <c r="E35" s="148"/>
      <c r="F35" s="148"/>
      <c r="G35" s="42"/>
      <c r="H35" s="20">
        <v>0.19600000000000001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5" t="s">
        <v>244</v>
      </c>
      <c r="B37" s="146"/>
      <c r="C37" s="146"/>
      <c r="D37" s="146"/>
      <c r="E37" s="146"/>
      <c r="F37" s="146"/>
      <c r="G37" s="43"/>
      <c r="H37" s="44">
        <v>1.129</v>
      </c>
    </row>
    <row r="38" spans="1:8" x14ac:dyDescent="0.3">
      <c r="A38" s="45"/>
      <c r="B38" s="23"/>
      <c r="C38" s="24"/>
      <c r="D38" s="46"/>
      <c r="E38" s="25"/>
      <c r="F38" s="46"/>
      <c r="G38" s="46"/>
      <c r="H38" s="25"/>
    </row>
    <row r="39" spans="1:8" x14ac:dyDescent="0.3">
      <c r="A39" s="47" t="s">
        <v>203</v>
      </c>
      <c r="B39" s="48" t="s">
        <v>261</v>
      </c>
      <c r="C39" s="49"/>
      <c r="D39" s="50"/>
      <c r="E39" s="50"/>
      <c r="F39" s="50"/>
      <c r="G39" s="50"/>
      <c r="H39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8:F18"/>
    <mergeCell ref="A20:H20"/>
    <mergeCell ref="A13:F13"/>
    <mergeCell ref="A15:H15"/>
    <mergeCell ref="F2:H2"/>
    <mergeCell ref="B3:H3"/>
    <mergeCell ref="B4:H4"/>
    <mergeCell ref="A1:H1"/>
    <mergeCell ref="B5:H5"/>
    <mergeCell ref="B2:D2"/>
    <mergeCell ref="A7:H7"/>
    <mergeCell ref="A9:H9"/>
    <mergeCell ref="A23:F23"/>
    <mergeCell ref="A25:H25"/>
    <mergeCell ref="A37:F37"/>
    <mergeCell ref="A35:F35"/>
    <mergeCell ref="A30:F30"/>
    <mergeCell ref="A32:F32"/>
    <mergeCell ref="A34:H34"/>
    <mergeCell ref="B28:C28"/>
    <mergeCell ref="B29:C29"/>
    <mergeCell ref="B27:C27"/>
    <mergeCell ref="B26:C26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IV36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24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25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26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262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263</v>
      </c>
      <c r="B11" s="33" t="s">
        <v>264</v>
      </c>
      <c r="C11" s="34" t="s">
        <v>217</v>
      </c>
      <c r="D11" s="35">
        <v>1</v>
      </c>
      <c r="E11" s="36">
        <v>30</v>
      </c>
      <c r="F11" s="35">
        <v>1.7000000000000001E-2</v>
      </c>
      <c r="G11" s="36">
        <v>0.51</v>
      </c>
      <c r="H11" s="37">
        <v>1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0.51</v>
      </c>
      <c r="H12" s="37">
        <v>1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x14ac:dyDescent="0.3">
      <c r="A26" s="32"/>
      <c r="B26" s="152"/>
      <c r="C26" s="152"/>
      <c r="D26" s="36"/>
      <c r="E26" s="36"/>
      <c r="F26" s="35"/>
      <c r="G26" s="36"/>
      <c r="H26" s="37"/>
    </row>
    <row r="27" spans="1:8" x14ac:dyDescent="0.3">
      <c r="A27" s="142" t="s">
        <v>240</v>
      </c>
      <c r="B27" s="142"/>
      <c r="C27" s="142"/>
      <c r="D27" s="142"/>
      <c r="E27" s="142"/>
      <c r="F27" s="142"/>
      <c r="G27" s="36">
        <v>0</v>
      </c>
      <c r="H27" s="37">
        <v>0</v>
      </c>
    </row>
    <row r="28" spans="1:8" x14ac:dyDescent="0.3">
      <c r="A28" s="26"/>
      <c r="B28" s="21"/>
      <c r="C28" s="26"/>
      <c r="D28" s="27"/>
      <c r="E28" s="28"/>
      <c r="F28" s="27"/>
      <c r="G28" s="27"/>
      <c r="H28" s="28"/>
    </row>
    <row r="29" spans="1:8" x14ac:dyDescent="0.3">
      <c r="A29" s="147" t="s">
        <v>241</v>
      </c>
      <c r="B29" s="148"/>
      <c r="C29" s="148"/>
      <c r="D29" s="148"/>
      <c r="E29" s="148"/>
      <c r="F29" s="148"/>
      <c r="G29" s="42"/>
      <c r="H29" s="20">
        <v>0.51</v>
      </c>
    </row>
    <row r="30" spans="1:8" x14ac:dyDescent="0.3">
      <c r="A30" s="41"/>
      <c r="B30" s="42"/>
      <c r="C30" s="42"/>
      <c r="D30" s="42"/>
      <c r="E30" s="42"/>
      <c r="F30" s="42"/>
      <c r="G30" s="42"/>
      <c r="H30" s="20"/>
    </row>
    <row r="31" spans="1:8" x14ac:dyDescent="0.3">
      <c r="A31" s="149" t="s">
        <v>242</v>
      </c>
      <c r="B31" s="150"/>
      <c r="C31" s="150"/>
      <c r="D31" s="150"/>
      <c r="E31" s="150"/>
      <c r="F31" s="150"/>
      <c r="G31" s="150"/>
      <c r="H31" s="151"/>
    </row>
    <row r="32" spans="1:8" x14ac:dyDescent="0.3">
      <c r="A32" s="147" t="s">
        <v>243</v>
      </c>
      <c r="B32" s="148"/>
      <c r="C32" s="148"/>
      <c r="D32" s="148"/>
      <c r="E32" s="148"/>
      <c r="F32" s="148"/>
      <c r="G32" s="42"/>
      <c r="H32" s="20">
        <v>0.107</v>
      </c>
    </row>
    <row r="33" spans="1:8" x14ac:dyDescent="0.3">
      <c r="A33" s="26"/>
      <c r="B33" s="21"/>
      <c r="C33" s="26"/>
      <c r="D33" s="27"/>
      <c r="E33" s="28"/>
      <c r="F33" s="27"/>
      <c r="G33" s="27"/>
      <c r="H33" s="28"/>
    </row>
    <row r="34" spans="1:8" x14ac:dyDescent="0.3">
      <c r="A34" s="145" t="s">
        <v>244</v>
      </c>
      <c r="B34" s="146"/>
      <c r="C34" s="146"/>
      <c r="D34" s="146"/>
      <c r="E34" s="146"/>
      <c r="F34" s="146"/>
      <c r="G34" s="43"/>
      <c r="H34" s="44">
        <v>0.61699999999999999</v>
      </c>
    </row>
    <row r="35" spans="1:8" x14ac:dyDescent="0.3">
      <c r="A35" s="45"/>
      <c r="B35" s="23"/>
      <c r="C35" s="24"/>
      <c r="D35" s="46"/>
      <c r="E35" s="25"/>
      <c r="F35" s="46"/>
      <c r="G35" s="46"/>
      <c r="H35" s="25"/>
    </row>
    <row r="36" spans="1:8" x14ac:dyDescent="0.3">
      <c r="A36" s="47" t="s">
        <v>203</v>
      </c>
      <c r="B36" s="48" t="s">
        <v>265</v>
      </c>
      <c r="C36" s="49"/>
      <c r="D36" s="50"/>
      <c r="E36" s="50"/>
      <c r="F36" s="50"/>
      <c r="G36" s="50"/>
      <c r="H36" s="50"/>
    </row>
  </sheetData>
  <sheetProtection formatCells="0" formatColumns="0" formatRows="0" insertColumns="0" insertRows="0" insertHyperlinks="0" deleteColumns="0" deleteRows="0" sort="0" autoFilter="0" pivotTables="0"/>
  <mergeCells count="21"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B26:C26"/>
    <mergeCell ref="B25:C25"/>
    <mergeCell ref="A17:F17"/>
    <mergeCell ref="A19:H19"/>
    <mergeCell ref="A22:F22"/>
    <mergeCell ref="A24:H24"/>
    <mergeCell ref="A34:F34"/>
    <mergeCell ref="A32:F32"/>
    <mergeCell ref="A27:F27"/>
    <mergeCell ref="A29:F29"/>
    <mergeCell ref="A31:H3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40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12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13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208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215</v>
      </c>
      <c r="B11" s="33" t="s">
        <v>216</v>
      </c>
      <c r="C11" s="34" t="s">
        <v>217</v>
      </c>
      <c r="D11" s="35">
        <v>2</v>
      </c>
      <c r="E11" s="36">
        <v>1.47</v>
      </c>
      <c r="F11" s="35">
        <v>2.8633000000000002</v>
      </c>
      <c r="G11" s="36">
        <v>8.4179999999999993</v>
      </c>
      <c r="H11" s="37">
        <v>5.0191699999999999E-2</v>
      </c>
    </row>
    <row r="12" spans="1:8" x14ac:dyDescent="0.3">
      <c r="A12" s="32" t="s">
        <v>218</v>
      </c>
      <c r="B12" s="33" t="s">
        <v>219</v>
      </c>
      <c r="C12" s="34" t="s">
        <v>220</v>
      </c>
      <c r="D12" s="35" t="s">
        <v>221</v>
      </c>
      <c r="E12" s="36" t="s">
        <v>1</v>
      </c>
      <c r="F12" s="35" t="s">
        <v>1</v>
      </c>
      <c r="G12" s="36">
        <v>2.1320000000000001</v>
      </c>
      <c r="H12" s="37">
        <v>1.27119E-2</v>
      </c>
    </row>
    <row r="13" spans="1:8" x14ac:dyDescent="0.3">
      <c r="A13" s="32" t="s">
        <v>222</v>
      </c>
      <c r="B13" s="33" t="s">
        <v>223</v>
      </c>
      <c r="C13" s="34" t="s">
        <v>217</v>
      </c>
      <c r="D13" s="35">
        <v>1</v>
      </c>
      <c r="E13" s="36">
        <v>40</v>
      </c>
      <c r="F13" s="35">
        <v>2.8633000000000002</v>
      </c>
      <c r="G13" s="36">
        <v>114.532</v>
      </c>
      <c r="H13" s="37">
        <v>0.68288839999999995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125.08199999999999</v>
      </c>
      <c r="H14" s="37">
        <v>0.7457919999999999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x14ac:dyDescent="0.3">
      <c r="A18" s="39"/>
      <c r="B18" s="33"/>
      <c r="C18" s="34"/>
      <c r="D18" s="35"/>
      <c r="E18" s="36"/>
      <c r="F18" s="38"/>
      <c r="G18" s="36"/>
      <c r="H18" s="37"/>
    </row>
    <row r="19" spans="1:8" x14ac:dyDescent="0.3">
      <c r="A19" s="142" t="s">
        <v>226</v>
      </c>
      <c r="B19" s="142"/>
      <c r="C19" s="142"/>
      <c r="D19" s="142"/>
      <c r="E19" s="142"/>
      <c r="F19" s="142"/>
      <c r="G19" s="36">
        <v>0</v>
      </c>
      <c r="H19" s="37">
        <v>0</v>
      </c>
    </row>
    <row r="20" spans="1:8" x14ac:dyDescent="0.3">
      <c r="A20" s="26"/>
      <c r="B20" s="21"/>
      <c r="C20" s="26"/>
      <c r="D20" s="27"/>
      <c r="E20" s="28"/>
      <c r="F20" s="27"/>
      <c r="G20" s="27"/>
      <c r="H20" s="28"/>
    </row>
    <row r="21" spans="1:8" x14ac:dyDescent="0.3">
      <c r="A21" s="144" t="s">
        <v>227</v>
      </c>
      <c r="B21" s="144"/>
      <c r="C21" s="144"/>
      <c r="D21" s="144"/>
      <c r="E21" s="144"/>
      <c r="F21" s="144"/>
      <c r="G21" s="144"/>
      <c r="H21" s="144"/>
    </row>
    <row r="22" spans="1:8" x14ac:dyDescent="0.3">
      <c r="A22" s="29" t="s">
        <v>6</v>
      </c>
      <c r="B22" s="29" t="s">
        <v>7</v>
      </c>
      <c r="C22" s="29" t="s">
        <v>8</v>
      </c>
      <c r="D22" s="29" t="s">
        <v>9</v>
      </c>
      <c r="E22" s="29" t="s">
        <v>228</v>
      </c>
      <c r="F22" s="29" t="s">
        <v>229</v>
      </c>
      <c r="G22" s="29" t="s">
        <v>213</v>
      </c>
      <c r="H22" s="31" t="s">
        <v>214</v>
      </c>
    </row>
    <row r="23" spans="1:8" x14ac:dyDescent="0.3">
      <c r="A23" s="32"/>
      <c r="B23" s="33"/>
      <c r="C23" s="34"/>
      <c r="D23" s="35"/>
      <c r="E23" s="36"/>
      <c r="F23" s="40"/>
      <c r="G23" s="6"/>
      <c r="H23" s="37"/>
    </row>
    <row r="24" spans="1:8" x14ac:dyDescent="0.3">
      <c r="A24" s="142" t="s">
        <v>230</v>
      </c>
      <c r="B24" s="143"/>
      <c r="C24" s="143"/>
      <c r="D24" s="143"/>
      <c r="E24" s="143"/>
      <c r="F24" s="143"/>
      <c r="G24" s="36">
        <v>0</v>
      </c>
      <c r="H24" s="37">
        <v>0</v>
      </c>
    </row>
    <row r="25" spans="1:8" x14ac:dyDescent="0.3">
      <c r="A25" s="26"/>
      <c r="B25" s="21"/>
      <c r="C25" s="26"/>
      <c r="D25" s="27"/>
      <c r="E25" s="28"/>
      <c r="F25" s="27"/>
      <c r="G25" s="27"/>
      <c r="H25" s="28"/>
    </row>
    <row r="26" spans="1:8" x14ac:dyDescent="0.3">
      <c r="A26" s="144" t="s">
        <v>231</v>
      </c>
      <c r="B26" s="144"/>
      <c r="C26" s="144"/>
      <c r="D26" s="144"/>
      <c r="E26" s="144"/>
      <c r="F26" s="144"/>
      <c r="G26" s="144"/>
      <c r="H26" s="144"/>
    </row>
    <row r="27" spans="1:8" ht="13.5" customHeight="1" x14ac:dyDescent="0.3">
      <c r="A27" s="29" t="s">
        <v>6</v>
      </c>
      <c r="B27" s="144" t="s">
        <v>7</v>
      </c>
      <c r="C27" s="144"/>
      <c r="D27" s="29" t="s">
        <v>232</v>
      </c>
      <c r="E27" s="29" t="s">
        <v>233</v>
      </c>
      <c r="F27" s="29" t="s">
        <v>212</v>
      </c>
      <c r="G27" s="29" t="s">
        <v>213</v>
      </c>
      <c r="H27" s="31" t="s">
        <v>214</v>
      </c>
    </row>
    <row r="28" spans="1:8" ht="12.75" customHeight="1" x14ac:dyDescent="0.3">
      <c r="A28" s="32" t="s">
        <v>234</v>
      </c>
      <c r="B28" s="152" t="s">
        <v>235</v>
      </c>
      <c r="C28" s="152"/>
      <c r="D28" s="36">
        <v>1</v>
      </c>
      <c r="E28" s="36">
        <v>4.04</v>
      </c>
      <c r="F28" s="35">
        <v>2.8633000000000002</v>
      </c>
      <c r="G28" s="36">
        <v>11.568</v>
      </c>
      <c r="H28" s="37">
        <v>6.8973300000000001E-2</v>
      </c>
    </row>
    <row r="29" spans="1:8" x14ac:dyDescent="0.3">
      <c r="A29" s="32" t="s">
        <v>236</v>
      </c>
      <c r="B29" s="152" t="s">
        <v>237</v>
      </c>
      <c r="C29" s="152"/>
      <c r="D29" s="36">
        <v>1</v>
      </c>
      <c r="E29" s="36">
        <v>3.65</v>
      </c>
      <c r="F29" s="35">
        <v>2.8633000000000002</v>
      </c>
      <c r="G29" s="36">
        <v>10.451000000000001</v>
      </c>
      <c r="H29" s="37">
        <v>6.2313299999999995E-2</v>
      </c>
    </row>
    <row r="30" spans="1:8" x14ac:dyDescent="0.3">
      <c r="A30" s="32" t="s">
        <v>238</v>
      </c>
      <c r="B30" s="152" t="s">
        <v>239</v>
      </c>
      <c r="C30" s="152"/>
      <c r="D30" s="36">
        <v>2</v>
      </c>
      <c r="E30" s="36">
        <v>3.6</v>
      </c>
      <c r="F30" s="35">
        <v>2.8633000000000002</v>
      </c>
      <c r="G30" s="36">
        <v>20.616</v>
      </c>
      <c r="H30" s="37">
        <v>0.1229213</v>
      </c>
    </row>
    <row r="31" spans="1:8" x14ac:dyDescent="0.3">
      <c r="A31" s="142" t="s">
        <v>240</v>
      </c>
      <c r="B31" s="142"/>
      <c r="C31" s="142"/>
      <c r="D31" s="142"/>
      <c r="E31" s="142"/>
      <c r="F31" s="142"/>
      <c r="G31" s="36">
        <v>42.634999999999998</v>
      </c>
      <c r="H31" s="37">
        <v>0.25420789999999999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7" t="s">
        <v>241</v>
      </c>
      <c r="B33" s="148"/>
      <c r="C33" s="148"/>
      <c r="D33" s="148"/>
      <c r="E33" s="148"/>
      <c r="F33" s="148"/>
      <c r="G33" s="42"/>
      <c r="H33" s="20">
        <v>167.71700000000001</v>
      </c>
    </row>
    <row r="34" spans="1:8" x14ac:dyDescent="0.3">
      <c r="A34" s="41"/>
      <c r="B34" s="42"/>
      <c r="C34" s="42"/>
      <c r="D34" s="42"/>
      <c r="E34" s="42"/>
      <c r="F34" s="42"/>
      <c r="G34" s="42"/>
      <c r="H34" s="20"/>
    </row>
    <row r="35" spans="1:8" x14ac:dyDescent="0.3">
      <c r="A35" s="149" t="s">
        <v>242</v>
      </c>
      <c r="B35" s="150"/>
      <c r="C35" s="150"/>
      <c r="D35" s="150"/>
      <c r="E35" s="150"/>
      <c r="F35" s="150"/>
      <c r="G35" s="150"/>
      <c r="H35" s="151"/>
    </row>
    <row r="36" spans="1:8" x14ac:dyDescent="0.3">
      <c r="A36" s="147" t="s">
        <v>243</v>
      </c>
      <c r="B36" s="148"/>
      <c r="C36" s="148"/>
      <c r="D36" s="148"/>
      <c r="E36" s="148"/>
      <c r="F36" s="148"/>
      <c r="G36" s="42"/>
      <c r="H36" s="20">
        <v>35.220999999999997</v>
      </c>
    </row>
    <row r="37" spans="1:8" x14ac:dyDescent="0.3">
      <c r="A37" s="26"/>
      <c r="B37" s="21"/>
      <c r="C37" s="26"/>
      <c r="D37" s="27"/>
      <c r="E37" s="28"/>
      <c r="F37" s="27"/>
      <c r="G37" s="27"/>
      <c r="H37" s="28"/>
    </row>
    <row r="38" spans="1:8" x14ac:dyDescent="0.3">
      <c r="A38" s="145" t="s">
        <v>244</v>
      </c>
      <c r="B38" s="146"/>
      <c r="C38" s="146"/>
      <c r="D38" s="146"/>
      <c r="E38" s="146"/>
      <c r="F38" s="146"/>
      <c r="G38" s="43"/>
      <c r="H38" s="44">
        <v>202.93800000000002</v>
      </c>
    </row>
    <row r="39" spans="1:8" x14ac:dyDescent="0.3">
      <c r="A39" s="45"/>
      <c r="B39" s="23"/>
      <c r="C39" s="24"/>
      <c r="D39" s="46"/>
      <c r="E39" s="25"/>
      <c r="F39" s="46"/>
      <c r="G39" s="46"/>
      <c r="H39" s="25"/>
    </row>
    <row r="40" spans="1:8" x14ac:dyDescent="0.3">
      <c r="A40" s="47" t="s">
        <v>203</v>
      </c>
      <c r="B40" s="48" t="s">
        <v>245</v>
      </c>
      <c r="C40" s="49"/>
      <c r="D40" s="50"/>
      <c r="E40" s="50"/>
      <c r="F40" s="50"/>
      <c r="G40" s="50"/>
      <c r="H40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9:F19"/>
    <mergeCell ref="A21:H21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24:F24"/>
    <mergeCell ref="A26:H26"/>
    <mergeCell ref="A38:F38"/>
    <mergeCell ref="A36:F36"/>
    <mergeCell ref="A31:F31"/>
    <mergeCell ref="A33:F33"/>
    <mergeCell ref="A35:H35"/>
    <mergeCell ref="B29:C29"/>
    <mergeCell ref="B30:C30"/>
    <mergeCell ref="B28:C28"/>
    <mergeCell ref="B27:C27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IV43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53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54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354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267</v>
      </c>
      <c r="B11" s="33" t="s">
        <v>268</v>
      </c>
      <c r="C11" s="34" t="s">
        <v>217</v>
      </c>
      <c r="D11" s="35">
        <v>1</v>
      </c>
      <c r="E11" s="36">
        <v>45</v>
      </c>
      <c r="F11" s="35">
        <v>1.3610000000000001E-2</v>
      </c>
      <c r="G11" s="36">
        <v>0.61199999999999999</v>
      </c>
      <c r="H11" s="37">
        <v>3.3488400000000001E-2</v>
      </c>
    </row>
    <row r="12" spans="1:8" x14ac:dyDescent="0.3">
      <c r="A12" s="32" t="s">
        <v>269</v>
      </c>
      <c r="B12" s="33" t="s">
        <v>270</v>
      </c>
      <c r="C12" s="34" t="s">
        <v>217</v>
      </c>
      <c r="D12" s="35">
        <v>1</v>
      </c>
      <c r="E12" s="36">
        <v>28</v>
      </c>
      <c r="F12" s="35">
        <v>1.3610000000000001E-2</v>
      </c>
      <c r="G12" s="36">
        <v>0.38100000000000001</v>
      </c>
      <c r="H12" s="37">
        <v>2.0848200000000001E-2</v>
      </c>
    </row>
    <row r="13" spans="1:8" ht="22.8" x14ac:dyDescent="0.3">
      <c r="A13" s="32" t="s">
        <v>271</v>
      </c>
      <c r="B13" s="33" t="s">
        <v>272</v>
      </c>
      <c r="C13" s="34" t="s">
        <v>217</v>
      </c>
      <c r="D13" s="35">
        <v>1</v>
      </c>
      <c r="E13" s="36">
        <v>20</v>
      </c>
      <c r="F13" s="35">
        <v>1.3610000000000001E-2</v>
      </c>
      <c r="G13" s="36">
        <v>0.27200000000000002</v>
      </c>
      <c r="H13" s="37">
        <v>1.48837E-2</v>
      </c>
    </row>
    <row r="14" spans="1:8" x14ac:dyDescent="0.3">
      <c r="A14" s="32" t="s">
        <v>218</v>
      </c>
      <c r="B14" s="33" t="s">
        <v>219</v>
      </c>
      <c r="C14" s="34" t="s">
        <v>220</v>
      </c>
      <c r="D14" s="35" t="s">
        <v>221</v>
      </c>
      <c r="E14" s="36" t="s">
        <v>1</v>
      </c>
      <c r="F14" s="35" t="s">
        <v>1</v>
      </c>
      <c r="G14" s="36">
        <v>2.4E-2</v>
      </c>
      <c r="H14" s="37">
        <v>1.3133000000000001E-3</v>
      </c>
    </row>
    <row r="15" spans="1:8" x14ac:dyDescent="0.3">
      <c r="A15" s="142" t="s">
        <v>224</v>
      </c>
      <c r="B15" s="142"/>
      <c r="C15" s="142"/>
      <c r="D15" s="142"/>
      <c r="E15" s="142"/>
      <c r="F15" s="142"/>
      <c r="G15" s="36">
        <v>1.2890000000000001</v>
      </c>
      <c r="H15" s="37">
        <v>7.0533600000000002E-2</v>
      </c>
    </row>
    <row r="16" spans="1:8" x14ac:dyDescent="0.3">
      <c r="A16" s="26"/>
      <c r="B16" s="21"/>
      <c r="C16" s="26"/>
      <c r="D16" s="27"/>
      <c r="E16" s="28"/>
      <c r="F16" s="27"/>
      <c r="G16" s="27"/>
      <c r="H16" s="28"/>
    </row>
    <row r="17" spans="1:8" x14ac:dyDescent="0.3">
      <c r="A17" s="144" t="s">
        <v>225</v>
      </c>
      <c r="B17" s="144"/>
      <c r="C17" s="144"/>
      <c r="D17" s="144"/>
      <c r="E17" s="144"/>
      <c r="F17" s="144"/>
      <c r="G17" s="144"/>
      <c r="H17" s="144"/>
    </row>
    <row r="18" spans="1:8" x14ac:dyDescent="0.3">
      <c r="A18" s="29" t="s">
        <v>6</v>
      </c>
      <c r="B18" s="29" t="s">
        <v>7</v>
      </c>
      <c r="C18" s="29" t="s">
        <v>8</v>
      </c>
      <c r="D18" s="30" t="s">
        <v>9</v>
      </c>
      <c r="E18" s="31" t="s">
        <v>211</v>
      </c>
      <c r="F18" s="38"/>
      <c r="G18" s="31" t="s">
        <v>213</v>
      </c>
      <c r="H18" s="31" t="s">
        <v>214</v>
      </c>
    </row>
    <row r="19" spans="1:8" x14ac:dyDescent="0.3">
      <c r="A19" s="32" t="s">
        <v>355</v>
      </c>
      <c r="B19" s="33" t="s">
        <v>356</v>
      </c>
      <c r="C19" s="34" t="s">
        <v>357</v>
      </c>
      <c r="D19" s="35">
        <v>1.25</v>
      </c>
      <c r="E19" s="36">
        <v>13.21</v>
      </c>
      <c r="F19" s="38"/>
      <c r="G19" s="36">
        <v>16.513000000000002</v>
      </c>
      <c r="H19" s="37">
        <v>0.90358410000000011</v>
      </c>
    </row>
    <row r="20" spans="1:8" x14ac:dyDescent="0.3">
      <c r="A20" s="142" t="s">
        <v>226</v>
      </c>
      <c r="B20" s="142"/>
      <c r="C20" s="142"/>
      <c r="D20" s="142"/>
      <c r="E20" s="142"/>
      <c r="F20" s="142"/>
      <c r="G20" s="36">
        <v>16.513000000000002</v>
      </c>
      <c r="H20" s="37">
        <v>0.90358410000000011</v>
      </c>
    </row>
    <row r="21" spans="1:8" x14ac:dyDescent="0.3">
      <c r="A21" s="26"/>
      <c r="B21" s="21"/>
      <c r="C21" s="26"/>
      <c r="D21" s="27"/>
      <c r="E21" s="28"/>
      <c r="F21" s="27"/>
      <c r="G21" s="27"/>
      <c r="H21" s="28"/>
    </row>
    <row r="22" spans="1:8" x14ac:dyDescent="0.3">
      <c r="A22" s="144" t="s">
        <v>227</v>
      </c>
      <c r="B22" s="144"/>
      <c r="C22" s="144"/>
      <c r="D22" s="144"/>
      <c r="E22" s="144"/>
      <c r="F22" s="144"/>
      <c r="G22" s="144"/>
      <c r="H22" s="144"/>
    </row>
    <row r="23" spans="1:8" x14ac:dyDescent="0.3">
      <c r="A23" s="29" t="s">
        <v>6</v>
      </c>
      <c r="B23" s="29" t="s">
        <v>7</v>
      </c>
      <c r="C23" s="29" t="s">
        <v>8</v>
      </c>
      <c r="D23" s="29" t="s">
        <v>9</v>
      </c>
      <c r="E23" s="29" t="s">
        <v>228</v>
      </c>
      <c r="F23" s="29" t="s">
        <v>229</v>
      </c>
      <c r="G23" s="29" t="s">
        <v>213</v>
      </c>
      <c r="H23" s="31" t="s">
        <v>214</v>
      </c>
    </row>
    <row r="24" spans="1:8" x14ac:dyDescent="0.3">
      <c r="A24" s="32"/>
      <c r="B24" s="33"/>
      <c r="C24" s="34"/>
      <c r="D24" s="35"/>
      <c r="E24" s="36"/>
      <c r="F24" s="40"/>
      <c r="G24" s="6"/>
      <c r="H24" s="37"/>
    </row>
    <row r="25" spans="1:8" x14ac:dyDescent="0.3">
      <c r="A25" s="142" t="s">
        <v>230</v>
      </c>
      <c r="B25" s="143"/>
      <c r="C25" s="143"/>
      <c r="D25" s="143"/>
      <c r="E25" s="143"/>
      <c r="F25" s="143"/>
      <c r="G25" s="36">
        <v>0</v>
      </c>
      <c r="H25" s="37">
        <v>0</v>
      </c>
    </row>
    <row r="26" spans="1:8" x14ac:dyDescent="0.3">
      <c r="A26" s="26"/>
      <c r="B26" s="21"/>
      <c r="C26" s="26"/>
      <c r="D26" s="27"/>
      <c r="E26" s="28"/>
      <c r="F26" s="27"/>
      <c r="G26" s="27"/>
      <c r="H26" s="28"/>
    </row>
    <row r="27" spans="1:8" x14ac:dyDescent="0.3">
      <c r="A27" s="144" t="s">
        <v>231</v>
      </c>
      <c r="B27" s="144"/>
      <c r="C27" s="144"/>
      <c r="D27" s="144"/>
      <c r="E27" s="144"/>
      <c r="F27" s="144"/>
      <c r="G27" s="144"/>
      <c r="H27" s="144"/>
    </row>
    <row r="28" spans="1:8" ht="13.5" customHeight="1" x14ac:dyDescent="0.3">
      <c r="A28" s="29" t="s">
        <v>6</v>
      </c>
      <c r="B28" s="144" t="s">
        <v>7</v>
      </c>
      <c r="C28" s="144"/>
      <c r="D28" s="29" t="s">
        <v>232</v>
      </c>
      <c r="E28" s="29" t="s">
        <v>233</v>
      </c>
      <c r="F28" s="29" t="s">
        <v>212</v>
      </c>
      <c r="G28" s="29" t="s">
        <v>213</v>
      </c>
      <c r="H28" s="31" t="s">
        <v>214</v>
      </c>
    </row>
    <row r="29" spans="1:8" ht="12.75" customHeight="1" x14ac:dyDescent="0.3">
      <c r="A29" s="32" t="s">
        <v>275</v>
      </c>
      <c r="B29" s="152" t="s">
        <v>276</v>
      </c>
      <c r="C29" s="152"/>
      <c r="D29" s="36">
        <v>1</v>
      </c>
      <c r="E29" s="36">
        <v>4.04</v>
      </c>
      <c r="F29" s="35">
        <v>1.3610000000000001E-2</v>
      </c>
      <c r="G29" s="36">
        <v>5.5E-2</v>
      </c>
      <c r="H29" s="37">
        <v>3.0095999999999999E-3</v>
      </c>
    </row>
    <row r="30" spans="1:8" x14ac:dyDescent="0.3">
      <c r="A30" s="32" t="s">
        <v>277</v>
      </c>
      <c r="B30" s="152" t="s">
        <v>278</v>
      </c>
      <c r="C30" s="152"/>
      <c r="D30" s="36">
        <v>1</v>
      </c>
      <c r="E30" s="36">
        <v>3.85</v>
      </c>
      <c r="F30" s="35">
        <v>1.3610000000000001E-2</v>
      </c>
      <c r="G30" s="36">
        <v>5.1999999999999998E-2</v>
      </c>
      <c r="H30" s="37">
        <v>2.8454000000000001E-3</v>
      </c>
    </row>
    <row r="31" spans="1:8" x14ac:dyDescent="0.3">
      <c r="A31" s="32" t="s">
        <v>238</v>
      </c>
      <c r="B31" s="152" t="s">
        <v>239</v>
      </c>
      <c r="C31" s="152"/>
      <c r="D31" s="36">
        <v>4</v>
      </c>
      <c r="E31" s="36">
        <v>3.6</v>
      </c>
      <c r="F31" s="35">
        <v>1.3610000000000001E-2</v>
      </c>
      <c r="G31" s="36">
        <v>0.19600000000000001</v>
      </c>
      <c r="H31" s="37">
        <v>1.0725E-2</v>
      </c>
    </row>
    <row r="32" spans="1:8" x14ac:dyDescent="0.3">
      <c r="A32" s="32" t="s">
        <v>279</v>
      </c>
      <c r="B32" s="152" t="s">
        <v>280</v>
      </c>
      <c r="C32" s="152"/>
      <c r="D32" s="36">
        <v>1</v>
      </c>
      <c r="E32" s="36">
        <v>5.29</v>
      </c>
      <c r="F32" s="35">
        <v>1.3610000000000001E-2</v>
      </c>
      <c r="G32" s="36">
        <v>7.1999999999999995E-2</v>
      </c>
      <c r="H32" s="37">
        <v>3.9398000000000002E-3</v>
      </c>
    </row>
    <row r="33" spans="1:8" x14ac:dyDescent="0.3">
      <c r="A33" s="32" t="s">
        <v>253</v>
      </c>
      <c r="B33" s="152" t="s">
        <v>254</v>
      </c>
      <c r="C33" s="152"/>
      <c r="D33" s="36">
        <v>2</v>
      </c>
      <c r="E33" s="36">
        <v>3.6</v>
      </c>
      <c r="F33" s="35">
        <v>1.3610000000000001E-2</v>
      </c>
      <c r="G33" s="36">
        <v>9.8000000000000004E-2</v>
      </c>
      <c r="H33" s="37">
        <v>5.3625000000000001E-3</v>
      </c>
    </row>
    <row r="34" spans="1:8" x14ac:dyDescent="0.3">
      <c r="A34" s="142" t="s">
        <v>240</v>
      </c>
      <c r="B34" s="142"/>
      <c r="C34" s="142"/>
      <c r="D34" s="142"/>
      <c r="E34" s="142"/>
      <c r="F34" s="142"/>
      <c r="G34" s="36">
        <v>0.47299999999999998</v>
      </c>
      <c r="H34" s="37">
        <v>2.5882299999999997E-2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7" t="s">
        <v>241</v>
      </c>
      <c r="B36" s="148"/>
      <c r="C36" s="148"/>
      <c r="D36" s="148"/>
      <c r="E36" s="148"/>
      <c r="F36" s="148"/>
      <c r="G36" s="42"/>
      <c r="H36" s="20">
        <v>18.274999999999999</v>
      </c>
    </row>
    <row r="37" spans="1:8" x14ac:dyDescent="0.3">
      <c r="A37" s="41"/>
      <c r="B37" s="42"/>
      <c r="C37" s="42"/>
      <c r="D37" s="42"/>
      <c r="E37" s="42"/>
      <c r="F37" s="42"/>
      <c r="G37" s="42"/>
      <c r="H37" s="20"/>
    </row>
    <row r="38" spans="1:8" x14ac:dyDescent="0.3">
      <c r="A38" s="149" t="s">
        <v>242</v>
      </c>
      <c r="B38" s="150"/>
      <c r="C38" s="150"/>
      <c r="D38" s="150"/>
      <c r="E38" s="150"/>
      <c r="F38" s="150"/>
      <c r="G38" s="150"/>
      <c r="H38" s="151"/>
    </row>
    <row r="39" spans="1:8" x14ac:dyDescent="0.3">
      <c r="A39" s="147" t="s">
        <v>243</v>
      </c>
      <c r="B39" s="148"/>
      <c r="C39" s="148"/>
      <c r="D39" s="148"/>
      <c r="E39" s="148"/>
      <c r="F39" s="148"/>
      <c r="G39" s="42"/>
      <c r="H39" s="20">
        <v>3.8380000000000001</v>
      </c>
    </row>
    <row r="40" spans="1:8" x14ac:dyDescent="0.3">
      <c r="A40" s="26"/>
      <c r="B40" s="21"/>
      <c r="C40" s="26"/>
      <c r="D40" s="27"/>
      <c r="E40" s="28"/>
      <c r="F40" s="27"/>
      <c r="G40" s="27"/>
      <c r="H40" s="28"/>
    </row>
    <row r="41" spans="1:8" x14ac:dyDescent="0.3">
      <c r="A41" s="145" t="s">
        <v>244</v>
      </c>
      <c r="B41" s="146"/>
      <c r="C41" s="146"/>
      <c r="D41" s="146"/>
      <c r="E41" s="146"/>
      <c r="F41" s="146"/>
      <c r="G41" s="43"/>
      <c r="H41" s="44">
        <v>22.113</v>
      </c>
    </row>
    <row r="42" spans="1:8" x14ac:dyDescent="0.3">
      <c r="A42" s="45"/>
      <c r="B42" s="23"/>
      <c r="C42" s="24"/>
      <c r="D42" s="46"/>
      <c r="E42" s="25"/>
      <c r="F42" s="46"/>
      <c r="G42" s="46"/>
      <c r="H42" s="25"/>
    </row>
    <row r="43" spans="1:8" x14ac:dyDescent="0.3">
      <c r="A43" s="47" t="s">
        <v>203</v>
      </c>
      <c r="B43" s="48" t="s">
        <v>358</v>
      </c>
      <c r="C43" s="49"/>
      <c r="D43" s="50"/>
      <c r="E43" s="50"/>
      <c r="F43" s="50"/>
      <c r="G43" s="50"/>
      <c r="H43" s="50"/>
    </row>
  </sheetData>
  <sheetProtection formatCells="0" formatColumns="0" formatRows="0" insertColumns="0" insertRows="0" insertHyperlinks="0" deleteColumns="0" deleteRows="0" sort="0" autoFilter="0" pivotTables="0"/>
  <mergeCells count="25">
    <mergeCell ref="A15:F15"/>
    <mergeCell ref="A17:H17"/>
    <mergeCell ref="F2:H2"/>
    <mergeCell ref="B3:H3"/>
    <mergeCell ref="B4:H4"/>
    <mergeCell ref="A1:H1"/>
    <mergeCell ref="B5:H5"/>
    <mergeCell ref="B2:D2"/>
    <mergeCell ref="A7:H7"/>
    <mergeCell ref="A9:H9"/>
    <mergeCell ref="A20:F20"/>
    <mergeCell ref="A22:H22"/>
    <mergeCell ref="A25:F25"/>
    <mergeCell ref="A27:H27"/>
    <mergeCell ref="A41:F41"/>
    <mergeCell ref="A39:F39"/>
    <mergeCell ref="A34:F34"/>
    <mergeCell ref="A36:F36"/>
    <mergeCell ref="A38:H38"/>
    <mergeCell ref="B30:C30"/>
    <mergeCell ref="B31:C31"/>
    <mergeCell ref="B32:C32"/>
    <mergeCell ref="B33:C33"/>
    <mergeCell ref="B29:C29"/>
    <mergeCell ref="B28:C28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V36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55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56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26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359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325</v>
      </c>
      <c r="B11" s="33" t="s">
        <v>326</v>
      </c>
      <c r="C11" s="34" t="s">
        <v>217</v>
      </c>
      <c r="D11" s="35">
        <v>1</v>
      </c>
      <c r="E11" s="36">
        <v>25</v>
      </c>
      <c r="F11" s="35">
        <v>8.0000000000000002E-3</v>
      </c>
      <c r="G11" s="36">
        <v>0.2</v>
      </c>
      <c r="H11" s="37">
        <v>0.99502489999999999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0.2</v>
      </c>
      <c r="H12" s="37">
        <v>0.99502489999999999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 t="s">
        <v>360</v>
      </c>
      <c r="B21" s="33" t="s">
        <v>361</v>
      </c>
      <c r="C21" s="34" t="s">
        <v>26</v>
      </c>
      <c r="D21" s="35">
        <v>1</v>
      </c>
      <c r="E21" s="36">
        <v>0.28999999999999998</v>
      </c>
      <c r="F21" s="51">
        <v>3.3300000000000001E-3</v>
      </c>
      <c r="G21" s="36">
        <v>1E-3</v>
      </c>
      <c r="H21" s="37">
        <v>4.9750999999999997E-3</v>
      </c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1E-3</v>
      </c>
      <c r="H22" s="37">
        <v>4.9750999999999997E-3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x14ac:dyDescent="0.3">
      <c r="A26" s="32"/>
      <c r="B26" s="152"/>
      <c r="C26" s="152"/>
      <c r="D26" s="36"/>
      <c r="E26" s="36"/>
      <c r="F26" s="35"/>
      <c r="G26" s="36"/>
      <c r="H26" s="37"/>
    </row>
    <row r="27" spans="1:8" x14ac:dyDescent="0.3">
      <c r="A27" s="142" t="s">
        <v>240</v>
      </c>
      <c r="B27" s="142"/>
      <c r="C27" s="142"/>
      <c r="D27" s="142"/>
      <c r="E27" s="142"/>
      <c r="F27" s="142"/>
      <c r="G27" s="36">
        <v>0</v>
      </c>
      <c r="H27" s="37">
        <v>0</v>
      </c>
    </row>
    <row r="28" spans="1:8" x14ac:dyDescent="0.3">
      <c r="A28" s="26"/>
      <c r="B28" s="21"/>
      <c r="C28" s="26"/>
      <c r="D28" s="27"/>
      <c r="E28" s="28"/>
      <c r="F28" s="27"/>
      <c r="G28" s="27"/>
      <c r="H28" s="28"/>
    </row>
    <row r="29" spans="1:8" x14ac:dyDescent="0.3">
      <c r="A29" s="147" t="s">
        <v>241</v>
      </c>
      <c r="B29" s="148"/>
      <c r="C29" s="148"/>
      <c r="D29" s="148"/>
      <c r="E29" s="148"/>
      <c r="F29" s="148"/>
      <c r="G29" s="42"/>
      <c r="H29" s="20">
        <v>0.20100000000000001</v>
      </c>
    </row>
    <row r="30" spans="1:8" x14ac:dyDescent="0.3">
      <c r="A30" s="41"/>
      <c r="B30" s="42"/>
      <c r="C30" s="42"/>
      <c r="D30" s="42"/>
      <c r="E30" s="42"/>
      <c r="F30" s="42"/>
      <c r="G30" s="42"/>
      <c r="H30" s="20"/>
    </row>
    <row r="31" spans="1:8" x14ac:dyDescent="0.3">
      <c r="A31" s="149" t="s">
        <v>242</v>
      </c>
      <c r="B31" s="150"/>
      <c r="C31" s="150"/>
      <c r="D31" s="150"/>
      <c r="E31" s="150"/>
      <c r="F31" s="150"/>
      <c r="G31" s="150"/>
      <c r="H31" s="151"/>
    </row>
    <row r="32" spans="1:8" x14ac:dyDescent="0.3">
      <c r="A32" s="147" t="s">
        <v>243</v>
      </c>
      <c r="B32" s="148"/>
      <c r="C32" s="148"/>
      <c r="D32" s="148"/>
      <c r="E32" s="148"/>
      <c r="F32" s="148"/>
      <c r="G32" s="42"/>
      <c r="H32" s="20">
        <v>4.2000000000000003E-2</v>
      </c>
    </row>
    <row r="33" spans="1:8" x14ac:dyDescent="0.3">
      <c r="A33" s="26"/>
      <c r="B33" s="21"/>
      <c r="C33" s="26"/>
      <c r="D33" s="27"/>
      <c r="E33" s="28"/>
      <c r="F33" s="27"/>
      <c r="G33" s="27"/>
      <c r="H33" s="28"/>
    </row>
    <row r="34" spans="1:8" x14ac:dyDescent="0.3">
      <c r="A34" s="145" t="s">
        <v>244</v>
      </c>
      <c r="B34" s="146"/>
      <c r="C34" s="146"/>
      <c r="D34" s="146"/>
      <c r="E34" s="146"/>
      <c r="F34" s="146"/>
      <c r="G34" s="43"/>
      <c r="H34" s="44">
        <v>0.24300000000000002</v>
      </c>
    </row>
    <row r="35" spans="1:8" x14ac:dyDescent="0.3">
      <c r="A35" s="45"/>
      <c r="B35" s="23"/>
      <c r="C35" s="24"/>
      <c r="D35" s="46"/>
      <c r="E35" s="25"/>
      <c r="F35" s="46"/>
      <c r="G35" s="46"/>
      <c r="H35" s="25"/>
    </row>
    <row r="36" spans="1:8" x14ac:dyDescent="0.3">
      <c r="A36" s="47" t="s">
        <v>203</v>
      </c>
      <c r="B36" s="48" t="s">
        <v>362</v>
      </c>
      <c r="C36" s="49"/>
      <c r="D36" s="50"/>
      <c r="E36" s="50"/>
      <c r="F36" s="50"/>
      <c r="G36" s="50"/>
      <c r="H36" s="50"/>
    </row>
  </sheetData>
  <sheetProtection formatCells="0" formatColumns="0" formatRows="0" insertColumns="0" insertRows="0" insertHyperlinks="0" deleteColumns="0" deleteRows="0" sort="0" autoFilter="0" pivotTables="0"/>
  <mergeCells count="21"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B26:C26"/>
    <mergeCell ref="B25:C25"/>
    <mergeCell ref="A17:F17"/>
    <mergeCell ref="A19:H19"/>
    <mergeCell ref="A22:F22"/>
    <mergeCell ref="A24:H24"/>
    <mergeCell ref="A34:F34"/>
    <mergeCell ref="A32:F32"/>
    <mergeCell ref="A27:F27"/>
    <mergeCell ref="A29:F29"/>
    <mergeCell ref="A31:H3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IV43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57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58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363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267</v>
      </c>
      <c r="B11" s="33" t="s">
        <v>268</v>
      </c>
      <c r="C11" s="34" t="s">
        <v>217</v>
      </c>
      <c r="D11" s="35">
        <v>1</v>
      </c>
      <c r="E11" s="36">
        <v>45</v>
      </c>
      <c r="F11" s="35">
        <v>1.3610000000000001E-2</v>
      </c>
      <c r="G11" s="36">
        <v>0.61199999999999999</v>
      </c>
      <c r="H11" s="37">
        <v>2.9512500000000001E-2</v>
      </c>
    </row>
    <row r="12" spans="1:8" x14ac:dyDescent="0.3">
      <c r="A12" s="32" t="s">
        <v>269</v>
      </c>
      <c r="B12" s="33" t="s">
        <v>270</v>
      </c>
      <c r="C12" s="34" t="s">
        <v>217</v>
      </c>
      <c r="D12" s="35">
        <v>1</v>
      </c>
      <c r="E12" s="36">
        <v>28</v>
      </c>
      <c r="F12" s="35">
        <v>1.3610000000000001E-2</v>
      </c>
      <c r="G12" s="36">
        <v>0.38100000000000001</v>
      </c>
      <c r="H12" s="37">
        <v>1.8373E-2</v>
      </c>
    </row>
    <row r="13" spans="1:8" ht="22.8" x14ac:dyDescent="0.3">
      <c r="A13" s="32" t="s">
        <v>271</v>
      </c>
      <c r="B13" s="33" t="s">
        <v>272</v>
      </c>
      <c r="C13" s="34" t="s">
        <v>217</v>
      </c>
      <c r="D13" s="35">
        <v>1</v>
      </c>
      <c r="E13" s="36">
        <v>20</v>
      </c>
      <c r="F13" s="35">
        <v>1.3610000000000001E-2</v>
      </c>
      <c r="G13" s="36">
        <v>0.27200000000000002</v>
      </c>
      <c r="H13" s="37">
        <v>1.3116699999999998E-2</v>
      </c>
    </row>
    <row r="14" spans="1:8" x14ac:dyDescent="0.3">
      <c r="A14" s="32" t="s">
        <v>218</v>
      </c>
      <c r="B14" s="33" t="s">
        <v>219</v>
      </c>
      <c r="C14" s="34" t="s">
        <v>220</v>
      </c>
      <c r="D14" s="35" t="s">
        <v>221</v>
      </c>
      <c r="E14" s="36" t="s">
        <v>1</v>
      </c>
      <c r="F14" s="35" t="s">
        <v>1</v>
      </c>
      <c r="G14" s="36">
        <v>2.4E-2</v>
      </c>
      <c r="H14" s="37">
        <v>1.1574000000000001E-3</v>
      </c>
    </row>
    <row r="15" spans="1:8" x14ac:dyDescent="0.3">
      <c r="A15" s="142" t="s">
        <v>224</v>
      </c>
      <c r="B15" s="142"/>
      <c r="C15" s="142"/>
      <c r="D15" s="142"/>
      <c r="E15" s="142"/>
      <c r="F15" s="142"/>
      <c r="G15" s="36">
        <v>1.2890000000000001</v>
      </c>
      <c r="H15" s="37">
        <v>6.2159600000000002E-2</v>
      </c>
    </row>
    <row r="16" spans="1:8" x14ac:dyDescent="0.3">
      <c r="A16" s="26"/>
      <c r="B16" s="21"/>
      <c r="C16" s="26"/>
      <c r="D16" s="27"/>
      <c r="E16" s="28"/>
      <c r="F16" s="27"/>
      <c r="G16" s="27"/>
      <c r="H16" s="28"/>
    </row>
    <row r="17" spans="1:8" x14ac:dyDescent="0.3">
      <c r="A17" s="144" t="s">
        <v>225</v>
      </c>
      <c r="B17" s="144"/>
      <c r="C17" s="144"/>
      <c r="D17" s="144"/>
      <c r="E17" s="144"/>
      <c r="F17" s="144"/>
      <c r="G17" s="144"/>
      <c r="H17" s="144"/>
    </row>
    <row r="18" spans="1:8" x14ac:dyDescent="0.3">
      <c r="A18" s="29" t="s">
        <v>6</v>
      </c>
      <c r="B18" s="29" t="s">
        <v>7</v>
      </c>
      <c r="C18" s="29" t="s">
        <v>8</v>
      </c>
      <c r="D18" s="30" t="s">
        <v>9</v>
      </c>
      <c r="E18" s="31" t="s">
        <v>211</v>
      </c>
      <c r="F18" s="38"/>
      <c r="G18" s="31" t="s">
        <v>213</v>
      </c>
      <c r="H18" s="31" t="s">
        <v>214</v>
      </c>
    </row>
    <row r="19" spans="1:8" x14ac:dyDescent="0.3">
      <c r="A19" s="32" t="s">
        <v>364</v>
      </c>
      <c r="B19" s="33" t="s">
        <v>365</v>
      </c>
      <c r="C19" s="34" t="s">
        <v>357</v>
      </c>
      <c r="D19" s="35">
        <v>1.25</v>
      </c>
      <c r="E19" s="36">
        <v>15.18</v>
      </c>
      <c r="F19" s="38"/>
      <c r="G19" s="36">
        <v>18.975000000000001</v>
      </c>
      <c r="H19" s="37">
        <v>0.9150311000000001</v>
      </c>
    </row>
    <row r="20" spans="1:8" x14ac:dyDescent="0.3">
      <c r="A20" s="142" t="s">
        <v>226</v>
      </c>
      <c r="B20" s="142"/>
      <c r="C20" s="142"/>
      <c r="D20" s="142"/>
      <c r="E20" s="142"/>
      <c r="F20" s="142"/>
      <c r="G20" s="36">
        <v>18.975000000000001</v>
      </c>
      <c r="H20" s="37">
        <v>0.9150311000000001</v>
      </c>
    </row>
    <row r="21" spans="1:8" x14ac:dyDescent="0.3">
      <c r="A21" s="26"/>
      <c r="B21" s="21"/>
      <c r="C21" s="26"/>
      <c r="D21" s="27"/>
      <c r="E21" s="28"/>
      <c r="F21" s="27"/>
      <c r="G21" s="27"/>
      <c r="H21" s="28"/>
    </row>
    <row r="22" spans="1:8" x14ac:dyDescent="0.3">
      <c r="A22" s="144" t="s">
        <v>227</v>
      </c>
      <c r="B22" s="144"/>
      <c r="C22" s="144"/>
      <c r="D22" s="144"/>
      <c r="E22" s="144"/>
      <c r="F22" s="144"/>
      <c r="G22" s="144"/>
      <c r="H22" s="144"/>
    </row>
    <row r="23" spans="1:8" x14ac:dyDescent="0.3">
      <c r="A23" s="29" t="s">
        <v>6</v>
      </c>
      <c r="B23" s="29" t="s">
        <v>7</v>
      </c>
      <c r="C23" s="29" t="s">
        <v>8</v>
      </c>
      <c r="D23" s="29" t="s">
        <v>9</v>
      </c>
      <c r="E23" s="29" t="s">
        <v>228</v>
      </c>
      <c r="F23" s="29" t="s">
        <v>229</v>
      </c>
      <c r="G23" s="29" t="s">
        <v>213</v>
      </c>
      <c r="H23" s="31" t="s">
        <v>214</v>
      </c>
    </row>
    <row r="24" spans="1:8" x14ac:dyDescent="0.3">
      <c r="A24" s="32"/>
      <c r="B24" s="33"/>
      <c r="C24" s="34"/>
      <c r="D24" s="35"/>
      <c r="E24" s="36"/>
      <c r="F24" s="40"/>
      <c r="G24" s="6"/>
      <c r="H24" s="37"/>
    </row>
    <row r="25" spans="1:8" x14ac:dyDescent="0.3">
      <c r="A25" s="142" t="s">
        <v>230</v>
      </c>
      <c r="B25" s="143"/>
      <c r="C25" s="143"/>
      <c r="D25" s="143"/>
      <c r="E25" s="143"/>
      <c r="F25" s="143"/>
      <c r="G25" s="36">
        <v>0</v>
      </c>
      <c r="H25" s="37">
        <v>0</v>
      </c>
    </row>
    <row r="26" spans="1:8" x14ac:dyDescent="0.3">
      <c r="A26" s="26"/>
      <c r="B26" s="21"/>
      <c r="C26" s="26"/>
      <c r="D26" s="27"/>
      <c r="E26" s="28"/>
      <c r="F26" s="27"/>
      <c r="G26" s="27"/>
      <c r="H26" s="28"/>
    </row>
    <row r="27" spans="1:8" x14ac:dyDescent="0.3">
      <c r="A27" s="144" t="s">
        <v>231</v>
      </c>
      <c r="B27" s="144"/>
      <c r="C27" s="144"/>
      <c r="D27" s="144"/>
      <c r="E27" s="144"/>
      <c r="F27" s="144"/>
      <c r="G27" s="144"/>
      <c r="H27" s="144"/>
    </row>
    <row r="28" spans="1:8" ht="13.5" customHeight="1" x14ac:dyDescent="0.3">
      <c r="A28" s="29" t="s">
        <v>6</v>
      </c>
      <c r="B28" s="144" t="s">
        <v>7</v>
      </c>
      <c r="C28" s="144"/>
      <c r="D28" s="29" t="s">
        <v>232</v>
      </c>
      <c r="E28" s="29" t="s">
        <v>233</v>
      </c>
      <c r="F28" s="29" t="s">
        <v>212</v>
      </c>
      <c r="G28" s="29" t="s">
        <v>213</v>
      </c>
      <c r="H28" s="31" t="s">
        <v>214</v>
      </c>
    </row>
    <row r="29" spans="1:8" ht="12.75" customHeight="1" x14ac:dyDescent="0.3">
      <c r="A29" s="32" t="s">
        <v>275</v>
      </c>
      <c r="B29" s="152" t="s">
        <v>276</v>
      </c>
      <c r="C29" s="152"/>
      <c r="D29" s="36">
        <v>1</v>
      </c>
      <c r="E29" s="36">
        <v>4.04</v>
      </c>
      <c r="F29" s="35">
        <v>1.3610000000000001E-2</v>
      </c>
      <c r="G29" s="36">
        <v>5.5E-2</v>
      </c>
      <c r="H29" s="37">
        <v>2.6523000000000002E-3</v>
      </c>
    </row>
    <row r="30" spans="1:8" x14ac:dyDescent="0.3">
      <c r="A30" s="32" t="s">
        <v>277</v>
      </c>
      <c r="B30" s="152" t="s">
        <v>278</v>
      </c>
      <c r="C30" s="152"/>
      <c r="D30" s="36">
        <v>1</v>
      </c>
      <c r="E30" s="36">
        <v>3.85</v>
      </c>
      <c r="F30" s="35">
        <v>1.3610000000000001E-2</v>
      </c>
      <c r="G30" s="36">
        <v>5.1999999999999998E-2</v>
      </c>
      <c r="H30" s="37">
        <v>2.5076E-3</v>
      </c>
    </row>
    <row r="31" spans="1:8" x14ac:dyDescent="0.3">
      <c r="A31" s="32" t="s">
        <v>238</v>
      </c>
      <c r="B31" s="152" t="s">
        <v>239</v>
      </c>
      <c r="C31" s="152"/>
      <c r="D31" s="36">
        <v>4</v>
      </c>
      <c r="E31" s="36">
        <v>3.6</v>
      </c>
      <c r="F31" s="35">
        <v>1.3610000000000001E-2</v>
      </c>
      <c r="G31" s="36">
        <v>0.19600000000000001</v>
      </c>
      <c r="H31" s="37">
        <v>9.4517000000000004E-3</v>
      </c>
    </row>
    <row r="32" spans="1:8" x14ac:dyDescent="0.3">
      <c r="A32" s="32" t="s">
        <v>279</v>
      </c>
      <c r="B32" s="152" t="s">
        <v>280</v>
      </c>
      <c r="C32" s="152"/>
      <c r="D32" s="36">
        <v>1</v>
      </c>
      <c r="E32" s="36">
        <v>5.29</v>
      </c>
      <c r="F32" s="35">
        <v>1.3610000000000001E-2</v>
      </c>
      <c r="G32" s="36">
        <v>7.1999999999999995E-2</v>
      </c>
      <c r="H32" s="37">
        <v>3.4721000000000001E-3</v>
      </c>
    </row>
    <row r="33" spans="1:8" x14ac:dyDescent="0.3">
      <c r="A33" s="32" t="s">
        <v>253</v>
      </c>
      <c r="B33" s="152" t="s">
        <v>254</v>
      </c>
      <c r="C33" s="152"/>
      <c r="D33" s="36">
        <v>2</v>
      </c>
      <c r="E33" s="36">
        <v>3.6</v>
      </c>
      <c r="F33" s="35">
        <v>1.3610000000000001E-2</v>
      </c>
      <c r="G33" s="36">
        <v>9.8000000000000004E-2</v>
      </c>
      <c r="H33" s="37">
        <v>4.7258999999999999E-3</v>
      </c>
    </row>
    <row r="34" spans="1:8" x14ac:dyDescent="0.3">
      <c r="A34" s="142" t="s">
        <v>240</v>
      </c>
      <c r="B34" s="142"/>
      <c r="C34" s="142"/>
      <c r="D34" s="142"/>
      <c r="E34" s="142"/>
      <c r="F34" s="142"/>
      <c r="G34" s="36">
        <v>0.47299999999999998</v>
      </c>
      <c r="H34" s="37">
        <v>2.2809599999999999E-2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7" t="s">
        <v>241</v>
      </c>
      <c r="B36" s="148"/>
      <c r="C36" s="148"/>
      <c r="D36" s="148"/>
      <c r="E36" s="148"/>
      <c r="F36" s="148"/>
      <c r="G36" s="42"/>
      <c r="H36" s="20">
        <v>20.736999999999998</v>
      </c>
    </row>
    <row r="37" spans="1:8" x14ac:dyDescent="0.3">
      <c r="A37" s="41"/>
      <c r="B37" s="42"/>
      <c r="C37" s="42"/>
      <c r="D37" s="42"/>
      <c r="E37" s="42"/>
      <c r="F37" s="42"/>
      <c r="G37" s="42"/>
      <c r="H37" s="20"/>
    </row>
    <row r="38" spans="1:8" x14ac:dyDescent="0.3">
      <c r="A38" s="149" t="s">
        <v>242</v>
      </c>
      <c r="B38" s="150"/>
      <c r="C38" s="150"/>
      <c r="D38" s="150"/>
      <c r="E38" s="150"/>
      <c r="F38" s="150"/>
      <c r="G38" s="150"/>
      <c r="H38" s="151"/>
    </row>
    <row r="39" spans="1:8" x14ac:dyDescent="0.3">
      <c r="A39" s="147" t="s">
        <v>243</v>
      </c>
      <c r="B39" s="148"/>
      <c r="C39" s="148"/>
      <c r="D39" s="148"/>
      <c r="E39" s="148"/>
      <c r="F39" s="148"/>
      <c r="G39" s="42"/>
      <c r="H39" s="20">
        <v>4.3550000000000004</v>
      </c>
    </row>
    <row r="40" spans="1:8" x14ac:dyDescent="0.3">
      <c r="A40" s="26"/>
      <c r="B40" s="21"/>
      <c r="C40" s="26"/>
      <c r="D40" s="27"/>
      <c r="E40" s="28"/>
      <c r="F40" s="27"/>
      <c r="G40" s="27"/>
      <c r="H40" s="28"/>
    </row>
    <row r="41" spans="1:8" x14ac:dyDescent="0.3">
      <c r="A41" s="145" t="s">
        <v>244</v>
      </c>
      <c r="B41" s="146"/>
      <c r="C41" s="146"/>
      <c r="D41" s="146"/>
      <c r="E41" s="146"/>
      <c r="F41" s="146"/>
      <c r="G41" s="43"/>
      <c r="H41" s="44">
        <v>25.091999999999999</v>
      </c>
    </row>
    <row r="42" spans="1:8" x14ac:dyDescent="0.3">
      <c r="A42" s="45"/>
      <c r="B42" s="23"/>
      <c r="C42" s="24"/>
      <c r="D42" s="46"/>
      <c r="E42" s="25"/>
      <c r="F42" s="46"/>
      <c r="G42" s="46"/>
      <c r="H42" s="25"/>
    </row>
    <row r="43" spans="1:8" x14ac:dyDescent="0.3">
      <c r="A43" s="47" t="s">
        <v>203</v>
      </c>
      <c r="B43" s="48" t="s">
        <v>366</v>
      </c>
      <c r="C43" s="49"/>
      <c r="D43" s="50"/>
      <c r="E43" s="50"/>
      <c r="F43" s="50"/>
      <c r="G43" s="50"/>
      <c r="H43" s="50"/>
    </row>
  </sheetData>
  <sheetProtection formatCells="0" formatColumns="0" formatRows="0" insertColumns="0" insertRows="0" insertHyperlinks="0" deleteColumns="0" deleteRows="0" sort="0" autoFilter="0" pivotTables="0"/>
  <mergeCells count="25">
    <mergeCell ref="A15:F15"/>
    <mergeCell ref="A17:H17"/>
    <mergeCell ref="F2:H2"/>
    <mergeCell ref="B3:H3"/>
    <mergeCell ref="B4:H4"/>
    <mergeCell ref="A1:H1"/>
    <mergeCell ref="B5:H5"/>
    <mergeCell ref="B2:D2"/>
    <mergeCell ref="A7:H7"/>
    <mergeCell ref="A9:H9"/>
    <mergeCell ref="A20:F20"/>
    <mergeCell ref="A22:H22"/>
    <mergeCell ref="A25:F25"/>
    <mergeCell ref="A27:H27"/>
    <mergeCell ref="A41:F41"/>
    <mergeCell ref="A39:F39"/>
    <mergeCell ref="A34:F34"/>
    <mergeCell ref="A36:F36"/>
    <mergeCell ref="A38:H38"/>
    <mergeCell ref="B30:C30"/>
    <mergeCell ref="B31:C31"/>
    <mergeCell ref="B32:C32"/>
    <mergeCell ref="B33:C33"/>
    <mergeCell ref="B29:C29"/>
    <mergeCell ref="B28:C28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IV36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59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60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26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367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325</v>
      </c>
      <c r="B11" s="33" t="s">
        <v>326</v>
      </c>
      <c r="C11" s="34" t="s">
        <v>217</v>
      </c>
      <c r="D11" s="35">
        <v>1</v>
      </c>
      <c r="E11" s="36">
        <v>25</v>
      </c>
      <c r="F11" s="35">
        <v>8.0000000000000002E-3</v>
      </c>
      <c r="G11" s="36">
        <v>0.2</v>
      </c>
      <c r="H11" s="37">
        <v>0.99502489999999999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0.2</v>
      </c>
      <c r="H12" s="37">
        <v>0.99502489999999999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 t="s">
        <v>360</v>
      </c>
      <c r="B21" s="33" t="s">
        <v>361</v>
      </c>
      <c r="C21" s="34" t="s">
        <v>26</v>
      </c>
      <c r="D21" s="35">
        <v>1</v>
      </c>
      <c r="E21" s="36">
        <v>0.28999999999999998</v>
      </c>
      <c r="F21" s="51">
        <v>3.3300000000000001E-3</v>
      </c>
      <c r="G21" s="36">
        <v>1E-3</v>
      </c>
      <c r="H21" s="37">
        <v>4.9750999999999997E-3</v>
      </c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1E-3</v>
      </c>
      <c r="H22" s="37">
        <v>4.9750999999999997E-3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x14ac:dyDescent="0.3">
      <c r="A26" s="32"/>
      <c r="B26" s="152"/>
      <c r="C26" s="152"/>
      <c r="D26" s="36"/>
      <c r="E26" s="36"/>
      <c r="F26" s="35"/>
      <c r="G26" s="36"/>
      <c r="H26" s="37"/>
    </row>
    <row r="27" spans="1:8" x14ac:dyDescent="0.3">
      <c r="A27" s="142" t="s">
        <v>240</v>
      </c>
      <c r="B27" s="142"/>
      <c r="C27" s="142"/>
      <c r="D27" s="142"/>
      <c r="E27" s="142"/>
      <c r="F27" s="142"/>
      <c r="G27" s="36">
        <v>0</v>
      </c>
      <c r="H27" s="37">
        <v>0</v>
      </c>
    </row>
    <row r="28" spans="1:8" x14ac:dyDescent="0.3">
      <c r="A28" s="26"/>
      <c r="B28" s="21"/>
      <c r="C28" s="26"/>
      <c r="D28" s="27"/>
      <c r="E28" s="28"/>
      <c r="F28" s="27"/>
      <c r="G28" s="27"/>
      <c r="H28" s="28"/>
    </row>
    <row r="29" spans="1:8" x14ac:dyDescent="0.3">
      <c r="A29" s="147" t="s">
        <v>241</v>
      </c>
      <c r="B29" s="148"/>
      <c r="C29" s="148"/>
      <c r="D29" s="148"/>
      <c r="E29" s="148"/>
      <c r="F29" s="148"/>
      <c r="G29" s="42"/>
      <c r="H29" s="20">
        <v>0.20100000000000001</v>
      </c>
    </row>
    <row r="30" spans="1:8" x14ac:dyDescent="0.3">
      <c r="A30" s="41"/>
      <c r="B30" s="42"/>
      <c r="C30" s="42"/>
      <c r="D30" s="42"/>
      <c r="E30" s="42"/>
      <c r="F30" s="42"/>
      <c r="G30" s="42"/>
      <c r="H30" s="20"/>
    </row>
    <row r="31" spans="1:8" x14ac:dyDescent="0.3">
      <c r="A31" s="149" t="s">
        <v>242</v>
      </c>
      <c r="B31" s="150"/>
      <c r="C31" s="150"/>
      <c r="D31" s="150"/>
      <c r="E31" s="150"/>
      <c r="F31" s="150"/>
      <c r="G31" s="150"/>
      <c r="H31" s="151"/>
    </row>
    <row r="32" spans="1:8" x14ac:dyDescent="0.3">
      <c r="A32" s="147" t="s">
        <v>243</v>
      </c>
      <c r="B32" s="148"/>
      <c r="C32" s="148"/>
      <c r="D32" s="148"/>
      <c r="E32" s="148"/>
      <c r="F32" s="148"/>
      <c r="G32" s="42"/>
      <c r="H32" s="20">
        <v>4.2000000000000003E-2</v>
      </c>
    </row>
    <row r="33" spans="1:8" x14ac:dyDescent="0.3">
      <c r="A33" s="26"/>
      <c r="B33" s="21"/>
      <c r="C33" s="26"/>
      <c r="D33" s="27"/>
      <c r="E33" s="28"/>
      <c r="F33" s="27"/>
      <c r="G33" s="27"/>
      <c r="H33" s="28"/>
    </row>
    <row r="34" spans="1:8" x14ac:dyDescent="0.3">
      <c r="A34" s="145" t="s">
        <v>244</v>
      </c>
      <c r="B34" s="146"/>
      <c r="C34" s="146"/>
      <c r="D34" s="146"/>
      <c r="E34" s="146"/>
      <c r="F34" s="146"/>
      <c r="G34" s="43"/>
      <c r="H34" s="44">
        <v>0.24300000000000002</v>
      </c>
    </row>
    <row r="35" spans="1:8" x14ac:dyDescent="0.3">
      <c r="A35" s="45"/>
      <c r="B35" s="23"/>
      <c r="C35" s="24"/>
      <c r="D35" s="46"/>
      <c r="E35" s="25"/>
      <c r="F35" s="46"/>
      <c r="G35" s="46"/>
      <c r="H35" s="25"/>
    </row>
    <row r="36" spans="1:8" x14ac:dyDescent="0.3">
      <c r="A36" s="47" t="s">
        <v>203</v>
      </c>
      <c r="B36" s="48" t="s">
        <v>362</v>
      </c>
      <c r="C36" s="49"/>
      <c r="D36" s="50"/>
      <c r="E36" s="50"/>
      <c r="F36" s="50"/>
      <c r="G36" s="50"/>
      <c r="H36" s="50"/>
    </row>
  </sheetData>
  <sheetProtection formatCells="0" formatColumns="0" formatRows="0" insertColumns="0" insertRows="0" insertHyperlinks="0" deleteColumns="0" deleteRows="0" sort="0" autoFilter="0" pivotTables="0"/>
  <mergeCells count="21"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B26:C26"/>
    <mergeCell ref="B25:C25"/>
    <mergeCell ref="A17:F17"/>
    <mergeCell ref="A19:H19"/>
    <mergeCell ref="A22:F22"/>
    <mergeCell ref="A24:H24"/>
    <mergeCell ref="A34:F34"/>
    <mergeCell ref="A32:F32"/>
    <mergeCell ref="A27:F27"/>
    <mergeCell ref="A29:F29"/>
    <mergeCell ref="A31:H3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V40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61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62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63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368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ht="22.8" x14ac:dyDescent="0.3">
      <c r="A11" s="32" t="s">
        <v>369</v>
      </c>
      <c r="B11" s="33" t="s">
        <v>370</v>
      </c>
      <c r="C11" s="34" t="s">
        <v>217</v>
      </c>
      <c r="D11" s="35">
        <v>1</v>
      </c>
      <c r="E11" s="36">
        <v>35</v>
      </c>
      <c r="F11" s="35">
        <v>1.14E-3</v>
      </c>
      <c r="G11" s="36">
        <v>0.04</v>
      </c>
      <c r="H11" s="37">
        <v>9.3240099999999992E-2</v>
      </c>
    </row>
    <row r="12" spans="1:8" ht="22.8" x14ac:dyDescent="0.3">
      <c r="A12" s="32" t="s">
        <v>371</v>
      </c>
      <c r="B12" s="33" t="s">
        <v>372</v>
      </c>
      <c r="C12" s="34" t="s">
        <v>217</v>
      </c>
      <c r="D12" s="35">
        <v>1</v>
      </c>
      <c r="E12" s="36">
        <v>23</v>
      </c>
      <c r="F12" s="35">
        <v>1.14E-3</v>
      </c>
      <c r="G12" s="36">
        <v>2.5999999999999999E-2</v>
      </c>
      <c r="H12" s="37">
        <v>6.0606099999999996E-2</v>
      </c>
    </row>
    <row r="13" spans="1:8" x14ac:dyDescent="0.3">
      <c r="A13" s="32" t="s">
        <v>218</v>
      </c>
      <c r="B13" s="33" t="s">
        <v>219</v>
      </c>
      <c r="C13" s="34" t="s">
        <v>220</v>
      </c>
      <c r="D13" s="35" t="s">
        <v>221</v>
      </c>
      <c r="E13" s="36" t="s">
        <v>1</v>
      </c>
      <c r="F13" s="35" t="s">
        <v>1</v>
      </c>
      <c r="G13" s="36">
        <v>1E-3</v>
      </c>
      <c r="H13" s="37">
        <v>2.3310000000000002E-3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6.7000000000000004E-2</v>
      </c>
      <c r="H14" s="37">
        <v>0.15617719999999999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x14ac:dyDescent="0.3">
      <c r="A18" s="32" t="s">
        <v>373</v>
      </c>
      <c r="B18" s="33" t="s">
        <v>374</v>
      </c>
      <c r="C18" s="34" t="s">
        <v>77</v>
      </c>
      <c r="D18" s="35">
        <v>0.6</v>
      </c>
      <c r="E18" s="36">
        <v>0.56999999999999995</v>
      </c>
      <c r="F18" s="38"/>
      <c r="G18" s="36">
        <v>0.34200000000000003</v>
      </c>
      <c r="H18" s="37">
        <v>0.79720279999999999</v>
      </c>
    </row>
    <row r="19" spans="1:8" x14ac:dyDescent="0.3">
      <c r="A19" s="142" t="s">
        <v>226</v>
      </c>
      <c r="B19" s="142"/>
      <c r="C19" s="142"/>
      <c r="D19" s="142"/>
      <c r="E19" s="142"/>
      <c r="F19" s="142"/>
      <c r="G19" s="36">
        <v>0.34200000000000003</v>
      </c>
      <c r="H19" s="37">
        <v>0.79720279999999999</v>
      </c>
    </row>
    <row r="20" spans="1:8" x14ac:dyDescent="0.3">
      <c r="A20" s="26"/>
      <c r="B20" s="21"/>
      <c r="C20" s="26"/>
      <c r="D20" s="27"/>
      <c r="E20" s="28"/>
      <c r="F20" s="27"/>
      <c r="G20" s="27"/>
      <c r="H20" s="28"/>
    </row>
    <row r="21" spans="1:8" x14ac:dyDescent="0.3">
      <c r="A21" s="144" t="s">
        <v>227</v>
      </c>
      <c r="B21" s="144"/>
      <c r="C21" s="144"/>
      <c r="D21" s="144"/>
      <c r="E21" s="144"/>
      <c r="F21" s="144"/>
      <c r="G21" s="144"/>
      <c r="H21" s="144"/>
    </row>
    <row r="22" spans="1:8" x14ac:dyDescent="0.3">
      <c r="A22" s="29" t="s">
        <v>6</v>
      </c>
      <c r="B22" s="29" t="s">
        <v>7</v>
      </c>
      <c r="C22" s="29" t="s">
        <v>8</v>
      </c>
      <c r="D22" s="29" t="s">
        <v>9</v>
      </c>
      <c r="E22" s="29" t="s">
        <v>228</v>
      </c>
      <c r="F22" s="29" t="s">
        <v>229</v>
      </c>
      <c r="G22" s="29" t="s">
        <v>213</v>
      </c>
      <c r="H22" s="31" t="s">
        <v>214</v>
      </c>
    </row>
    <row r="23" spans="1:8" x14ac:dyDescent="0.3">
      <c r="A23" s="32"/>
      <c r="B23" s="33"/>
      <c r="C23" s="34"/>
      <c r="D23" s="35"/>
      <c r="E23" s="36"/>
      <c r="F23" s="40"/>
      <c r="G23" s="6"/>
      <c r="H23" s="37"/>
    </row>
    <row r="24" spans="1:8" x14ac:dyDescent="0.3">
      <c r="A24" s="142" t="s">
        <v>230</v>
      </c>
      <c r="B24" s="143"/>
      <c r="C24" s="143"/>
      <c r="D24" s="143"/>
      <c r="E24" s="143"/>
      <c r="F24" s="143"/>
      <c r="G24" s="36">
        <v>0</v>
      </c>
      <c r="H24" s="37">
        <v>0</v>
      </c>
    </row>
    <row r="25" spans="1:8" x14ac:dyDescent="0.3">
      <c r="A25" s="26"/>
      <c r="B25" s="21"/>
      <c r="C25" s="26"/>
      <c r="D25" s="27"/>
      <c r="E25" s="28"/>
      <c r="F25" s="27"/>
      <c r="G25" s="27"/>
      <c r="H25" s="28"/>
    </row>
    <row r="26" spans="1:8" x14ac:dyDescent="0.3">
      <c r="A26" s="144" t="s">
        <v>231</v>
      </c>
      <c r="B26" s="144"/>
      <c r="C26" s="144"/>
      <c r="D26" s="144"/>
      <c r="E26" s="144"/>
      <c r="F26" s="144"/>
      <c r="G26" s="144"/>
      <c r="H26" s="144"/>
    </row>
    <row r="27" spans="1:8" ht="13.5" customHeight="1" x14ac:dyDescent="0.3">
      <c r="A27" s="29" t="s">
        <v>6</v>
      </c>
      <c r="B27" s="144" t="s">
        <v>7</v>
      </c>
      <c r="C27" s="144"/>
      <c r="D27" s="29" t="s">
        <v>232</v>
      </c>
      <c r="E27" s="29" t="s">
        <v>233</v>
      </c>
      <c r="F27" s="29" t="s">
        <v>212</v>
      </c>
      <c r="G27" s="29" t="s">
        <v>213</v>
      </c>
      <c r="H27" s="31" t="s">
        <v>214</v>
      </c>
    </row>
    <row r="28" spans="1:8" ht="12.75" customHeight="1" x14ac:dyDescent="0.3">
      <c r="A28" s="32" t="s">
        <v>375</v>
      </c>
      <c r="B28" s="152" t="s">
        <v>376</v>
      </c>
      <c r="C28" s="152"/>
      <c r="D28" s="36">
        <v>1</v>
      </c>
      <c r="E28" s="36">
        <v>3.85</v>
      </c>
      <c r="F28" s="35">
        <v>1.14E-3</v>
      </c>
      <c r="G28" s="36">
        <v>4.0000000000000001E-3</v>
      </c>
      <c r="H28" s="37">
        <v>9.3240000000000007E-3</v>
      </c>
    </row>
    <row r="29" spans="1:8" x14ac:dyDescent="0.3">
      <c r="A29" s="32" t="s">
        <v>238</v>
      </c>
      <c r="B29" s="152" t="s">
        <v>239</v>
      </c>
      <c r="C29" s="152"/>
      <c r="D29" s="36">
        <v>3</v>
      </c>
      <c r="E29" s="36">
        <v>3.6</v>
      </c>
      <c r="F29" s="35">
        <v>1.14E-3</v>
      </c>
      <c r="G29" s="36">
        <v>1.2E-2</v>
      </c>
      <c r="H29" s="37">
        <v>2.7972E-2</v>
      </c>
    </row>
    <row r="30" spans="1:8" x14ac:dyDescent="0.3">
      <c r="A30" s="32" t="s">
        <v>377</v>
      </c>
      <c r="B30" s="152" t="s">
        <v>378</v>
      </c>
      <c r="C30" s="152"/>
      <c r="D30" s="36">
        <v>1</v>
      </c>
      <c r="E30" s="36">
        <v>3.85</v>
      </c>
      <c r="F30" s="35">
        <v>1.14E-3</v>
      </c>
      <c r="G30" s="36">
        <v>4.0000000000000001E-3</v>
      </c>
      <c r="H30" s="37">
        <v>9.3240000000000007E-3</v>
      </c>
    </row>
    <row r="31" spans="1:8" x14ac:dyDescent="0.3">
      <c r="A31" s="142" t="s">
        <v>240</v>
      </c>
      <c r="B31" s="142"/>
      <c r="C31" s="142"/>
      <c r="D31" s="142"/>
      <c r="E31" s="142"/>
      <c r="F31" s="142"/>
      <c r="G31" s="36">
        <v>0.02</v>
      </c>
      <c r="H31" s="37">
        <v>4.6620000000000002E-2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7" t="s">
        <v>241</v>
      </c>
      <c r="B33" s="148"/>
      <c r="C33" s="148"/>
      <c r="D33" s="148"/>
      <c r="E33" s="148"/>
      <c r="F33" s="148"/>
      <c r="G33" s="42"/>
      <c r="H33" s="20">
        <v>0.42899999999999999</v>
      </c>
    </row>
    <row r="34" spans="1:8" x14ac:dyDescent="0.3">
      <c r="A34" s="41"/>
      <c r="B34" s="42"/>
      <c r="C34" s="42"/>
      <c r="D34" s="42"/>
      <c r="E34" s="42"/>
      <c r="F34" s="42"/>
      <c r="G34" s="42"/>
      <c r="H34" s="20"/>
    </row>
    <row r="35" spans="1:8" x14ac:dyDescent="0.3">
      <c r="A35" s="149" t="s">
        <v>242</v>
      </c>
      <c r="B35" s="150"/>
      <c r="C35" s="150"/>
      <c r="D35" s="150"/>
      <c r="E35" s="150"/>
      <c r="F35" s="150"/>
      <c r="G35" s="150"/>
      <c r="H35" s="151"/>
    </row>
    <row r="36" spans="1:8" x14ac:dyDescent="0.3">
      <c r="A36" s="147" t="s">
        <v>243</v>
      </c>
      <c r="B36" s="148"/>
      <c r="C36" s="148"/>
      <c r="D36" s="148"/>
      <c r="E36" s="148"/>
      <c r="F36" s="148"/>
      <c r="G36" s="42"/>
      <c r="H36" s="20">
        <v>0.09</v>
      </c>
    </row>
    <row r="37" spans="1:8" x14ac:dyDescent="0.3">
      <c r="A37" s="26"/>
      <c r="B37" s="21"/>
      <c r="C37" s="26"/>
      <c r="D37" s="27"/>
      <c r="E37" s="28"/>
      <c r="F37" s="27"/>
      <c r="G37" s="27"/>
      <c r="H37" s="28"/>
    </row>
    <row r="38" spans="1:8" x14ac:dyDescent="0.3">
      <c r="A38" s="145" t="s">
        <v>244</v>
      </c>
      <c r="B38" s="146"/>
      <c r="C38" s="146"/>
      <c r="D38" s="146"/>
      <c r="E38" s="146"/>
      <c r="F38" s="146"/>
      <c r="G38" s="43"/>
      <c r="H38" s="44">
        <v>0.51900000000000002</v>
      </c>
    </row>
    <row r="39" spans="1:8" x14ac:dyDescent="0.3">
      <c r="A39" s="45"/>
      <c r="B39" s="23"/>
      <c r="C39" s="24"/>
      <c r="D39" s="46"/>
      <c r="E39" s="25"/>
      <c r="F39" s="46"/>
      <c r="G39" s="46"/>
      <c r="H39" s="25"/>
    </row>
    <row r="40" spans="1:8" x14ac:dyDescent="0.3">
      <c r="A40" s="47" t="s">
        <v>203</v>
      </c>
      <c r="B40" s="48" t="s">
        <v>379</v>
      </c>
      <c r="C40" s="49"/>
      <c r="D40" s="50"/>
      <c r="E40" s="50"/>
      <c r="F40" s="50"/>
      <c r="G40" s="50"/>
      <c r="H40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9:F19"/>
    <mergeCell ref="A21:H21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24:F24"/>
    <mergeCell ref="A26:H26"/>
    <mergeCell ref="A38:F38"/>
    <mergeCell ref="A36:F36"/>
    <mergeCell ref="A31:F31"/>
    <mergeCell ref="A33:F33"/>
    <mergeCell ref="A35:H35"/>
    <mergeCell ref="B29:C29"/>
    <mergeCell ref="B30:C30"/>
    <mergeCell ref="B28:C28"/>
    <mergeCell ref="B27:C27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IV46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64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65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31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380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ht="22.8" x14ac:dyDescent="0.3">
      <c r="A11" s="32" t="s">
        <v>381</v>
      </c>
      <c r="B11" s="33" t="s">
        <v>382</v>
      </c>
      <c r="C11" s="34" t="s">
        <v>217</v>
      </c>
      <c r="D11" s="35">
        <v>1</v>
      </c>
      <c r="E11" s="36">
        <v>70</v>
      </c>
      <c r="F11" s="35">
        <v>7.3000000000000001E-3</v>
      </c>
      <c r="G11" s="36">
        <v>0.51100000000000001</v>
      </c>
      <c r="H11" s="37">
        <v>3.7941799999999998E-2</v>
      </c>
    </row>
    <row r="12" spans="1:8" x14ac:dyDescent="0.3">
      <c r="A12" s="32" t="s">
        <v>269</v>
      </c>
      <c r="B12" s="33" t="s">
        <v>270</v>
      </c>
      <c r="C12" s="34" t="s">
        <v>217</v>
      </c>
      <c r="D12" s="35">
        <v>1</v>
      </c>
      <c r="E12" s="36">
        <v>28</v>
      </c>
      <c r="F12" s="35">
        <v>7.3000000000000001E-3</v>
      </c>
      <c r="G12" s="36">
        <v>0.20399999999999999</v>
      </c>
      <c r="H12" s="37">
        <v>1.5146999999999999E-2</v>
      </c>
    </row>
    <row r="13" spans="1:8" x14ac:dyDescent="0.3">
      <c r="A13" s="32" t="s">
        <v>383</v>
      </c>
      <c r="B13" s="33" t="s">
        <v>384</v>
      </c>
      <c r="C13" s="34" t="s">
        <v>217</v>
      </c>
      <c r="D13" s="35">
        <v>1</v>
      </c>
      <c r="E13" s="36">
        <v>26</v>
      </c>
      <c r="F13" s="35">
        <v>7.3000000000000001E-3</v>
      </c>
      <c r="G13" s="36">
        <v>0.19</v>
      </c>
      <c r="H13" s="37">
        <v>1.41075E-2</v>
      </c>
    </row>
    <row r="14" spans="1:8" ht="22.8" x14ac:dyDescent="0.3">
      <c r="A14" s="32" t="s">
        <v>369</v>
      </c>
      <c r="B14" s="33" t="s">
        <v>370</v>
      </c>
      <c r="C14" s="34" t="s">
        <v>217</v>
      </c>
      <c r="D14" s="35">
        <v>1</v>
      </c>
      <c r="E14" s="36">
        <v>35</v>
      </c>
      <c r="F14" s="35">
        <v>7.3000000000000001E-3</v>
      </c>
      <c r="G14" s="36">
        <v>0.25600000000000001</v>
      </c>
      <c r="H14" s="37">
        <v>1.9008000000000001E-2</v>
      </c>
    </row>
    <row r="15" spans="1:8" x14ac:dyDescent="0.3">
      <c r="A15" s="32" t="s">
        <v>218</v>
      </c>
      <c r="B15" s="33" t="s">
        <v>219</v>
      </c>
      <c r="C15" s="34" t="s">
        <v>220</v>
      </c>
      <c r="D15" s="35" t="s">
        <v>221</v>
      </c>
      <c r="E15" s="36" t="s">
        <v>1</v>
      </c>
      <c r="F15" s="35" t="s">
        <v>1</v>
      </c>
      <c r="G15" s="36">
        <v>1.6E-2</v>
      </c>
      <c r="H15" s="37">
        <v>1.188E-3</v>
      </c>
    </row>
    <row r="16" spans="1:8" x14ac:dyDescent="0.3">
      <c r="A16" s="32" t="s">
        <v>349</v>
      </c>
      <c r="B16" s="33" t="s">
        <v>350</v>
      </c>
      <c r="C16" s="34" t="s">
        <v>217</v>
      </c>
      <c r="D16" s="35">
        <v>1</v>
      </c>
      <c r="E16" s="36">
        <v>25</v>
      </c>
      <c r="F16" s="35">
        <v>7.3000000000000001E-3</v>
      </c>
      <c r="G16" s="36">
        <v>0.183</v>
      </c>
      <c r="H16" s="37">
        <v>1.3587800000000001E-2</v>
      </c>
    </row>
    <row r="17" spans="1:8" x14ac:dyDescent="0.3">
      <c r="A17" s="142" t="s">
        <v>224</v>
      </c>
      <c r="B17" s="142"/>
      <c r="C17" s="142"/>
      <c r="D17" s="142"/>
      <c r="E17" s="142"/>
      <c r="F17" s="142"/>
      <c r="G17" s="36">
        <v>1.36</v>
      </c>
      <c r="H17" s="37">
        <v>0.1009801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225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30" t="s">
        <v>9</v>
      </c>
      <c r="E20" s="31" t="s">
        <v>211</v>
      </c>
      <c r="F20" s="38"/>
      <c r="G20" s="31" t="s">
        <v>213</v>
      </c>
      <c r="H20" s="31" t="s">
        <v>214</v>
      </c>
    </row>
    <row r="21" spans="1:8" ht="22.8" x14ac:dyDescent="0.3">
      <c r="A21" s="32" t="s">
        <v>385</v>
      </c>
      <c r="B21" s="33" t="s">
        <v>386</v>
      </c>
      <c r="C21" s="34" t="s">
        <v>357</v>
      </c>
      <c r="D21" s="35">
        <v>9.9000000000000005E-2</v>
      </c>
      <c r="E21" s="36">
        <v>119</v>
      </c>
      <c r="F21" s="38"/>
      <c r="G21" s="36">
        <v>11.781000000000001</v>
      </c>
      <c r="H21" s="37">
        <v>0.87474010000000002</v>
      </c>
    </row>
    <row r="22" spans="1:8" x14ac:dyDescent="0.3">
      <c r="A22" s="142" t="s">
        <v>226</v>
      </c>
      <c r="B22" s="142"/>
      <c r="C22" s="142"/>
      <c r="D22" s="142"/>
      <c r="E22" s="142"/>
      <c r="F22" s="142"/>
      <c r="G22" s="36">
        <v>11.781000000000001</v>
      </c>
      <c r="H22" s="37">
        <v>0.87474010000000002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227</v>
      </c>
      <c r="B24" s="144"/>
      <c r="C24" s="144"/>
      <c r="D24" s="144"/>
      <c r="E24" s="144"/>
      <c r="F24" s="144"/>
      <c r="G24" s="144"/>
      <c r="H24" s="144"/>
    </row>
    <row r="25" spans="1:8" x14ac:dyDescent="0.3">
      <c r="A25" s="29" t="s">
        <v>6</v>
      </c>
      <c r="B25" s="29" t="s">
        <v>7</v>
      </c>
      <c r="C25" s="29" t="s">
        <v>8</v>
      </c>
      <c r="D25" s="29" t="s">
        <v>9</v>
      </c>
      <c r="E25" s="29" t="s">
        <v>228</v>
      </c>
      <c r="F25" s="29" t="s">
        <v>229</v>
      </c>
      <c r="G25" s="29" t="s">
        <v>213</v>
      </c>
      <c r="H25" s="31" t="s">
        <v>214</v>
      </c>
    </row>
    <row r="26" spans="1:8" x14ac:dyDescent="0.3">
      <c r="A26" s="32"/>
      <c r="B26" s="33"/>
      <c r="C26" s="34"/>
      <c r="D26" s="35"/>
      <c r="E26" s="36"/>
      <c r="F26" s="40"/>
      <c r="G26" s="6"/>
      <c r="H26" s="37"/>
    </row>
    <row r="27" spans="1:8" x14ac:dyDescent="0.3">
      <c r="A27" s="142" t="s">
        <v>230</v>
      </c>
      <c r="B27" s="143"/>
      <c r="C27" s="143"/>
      <c r="D27" s="143"/>
      <c r="E27" s="143"/>
      <c r="F27" s="143"/>
      <c r="G27" s="36">
        <v>0</v>
      </c>
      <c r="H27" s="37">
        <v>0</v>
      </c>
    </row>
    <row r="28" spans="1:8" x14ac:dyDescent="0.3">
      <c r="A28" s="26"/>
      <c r="B28" s="21"/>
      <c r="C28" s="26"/>
      <c r="D28" s="27"/>
      <c r="E28" s="28"/>
      <c r="F28" s="27"/>
      <c r="G28" s="27"/>
      <c r="H28" s="28"/>
    </row>
    <row r="29" spans="1:8" x14ac:dyDescent="0.3">
      <c r="A29" s="144" t="s">
        <v>231</v>
      </c>
      <c r="B29" s="144"/>
      <c r="C29" s="144"/>
      <c r="D29" s="144"/>
      <c r="E29" s="144"/>
      <c r="F29" s="144"/>
      <c r="G29" s="144"/>
      <c r="H29" s="144"/>
    </row>
    <row r="30" spans="1:8" ht="13.5" customHeight="1" x14ac:dyDescent="0.3">
      <c r="A30" s="29" t="s">
        <v>6</v>
      </c>
      <c r="B30" s="144" t="s">
        <v>7</v>
      </c>
      <c r="C30" s="144"/>
      <c r="D30" s="29" t="s">
        <v>232</v>
      </c>
      <c r="E30" s="29" t="s">
        <v>233</v>
      </c>
      <c r="F30" s="29" t="s">
        <v>212</v>
      </c>
      <c r="G30" s="29" t="s">
        <v>213</v>
      </c>
      <c r="H30" s="31" t="s">
        <v>214</v>
      </c>
    </row>
    <row r="31" spans="1:8" ht="12.75" customHeight="1" x14ac:dyDescent="0.3">
      <c r="A31" s="32" t="s">
        <v>286</v>
      </c>
      <c r="B31" s="152" t="s">
        <v>287</v>
      </c>
      <c r="C31" s="152"/>
      <c r="D31" s="36">
        <v>1</v>
      </c>
      <c r="E31" s="36">
        <v>4.04</v>
      </c>
      <c r="F31" s="35">
        <v>7.3000000000000001E-3</v>
      </c>
      <c r="G31" s="36">
        <v>2.9000000000000001E-2</v>
      </c>
      <c r="H31" s="37">
        <v>2.1532999999999999E-3</v>
      </c>
    </row>
    <row r="32" spans="1:8" x14ac:dyDescent="0.3">
      <c r="A32" s="32" t="s">
        <v>277</v>
      </c>
      <c r="B32" s="152" t="s">
        <v>278</v>
      </c>
      <c r="C32" s="152"/>
      <c r="D32" s="36">
        <v>2</v>
      </c>
      <c r="E32" s="36">
        <v>3.85</v>
      </c>
      <c r="F32" s="35">
        <v>7.3000000000000001E-3</v>
      </c>
      <c r="G32" s="36">
        <v>5.6000000000000001E-2</v>
      </c>
      <c r="H32" s="37">
        <v>4.1580000000000002E-3</v>
      </c>
    </row>
    <row r="33" spans="1:8" x14ac:dyDescent="0.3">
      <c r="A33" s="32" t="s">
        <v>238</v>
      </c>
      <c r="B33" s="152" t="s">
        <v>239</v>
      </c>
      <c r="C33" s="152"/>
      <c r="D33" s="36">
        <v>6</v>
      </c>
      <c r="E33" s="36">
        <v>3.6</v>
      </c>
      <c r="F33" s="35">
        <v>7.3000000000000001E-3</v>
      </c>
      <c r="G33" s="36">
        <v>0.158</v>
      </c>
      <c r="H33" s="37">
        <v>1.1731499999999999E-2</v>
      </c>
    </row>
    <row r="34" spans="1:8" x14ac:dyDescent="0.3">
      <c r="A34" s="32" t="s">
        <v>331</v>
      </c>
      <c r="B34" s="152" t="s">
        <v>332</v>
      </c>
      <c r="C34" s="152"/>
      <c r="D34" s="36">
        <v>1</v>
      </c>
      <c r="E34" s="36">
        <v>3.65</v>
      </c>
      <c r="F34" s="35">
        <v>7.3000000000000001E-3</v>
      </c>
      <c r="G34" s="36">
        <v>2.7E-2</v>
      </c>
      <c r="H34" s="37">
        <v>2.0047999999999997E-3</v>
      </c>
    </row>
    <row r="35" spans="1:8" x14ac:dyDescent="0.3">
      <c r="A35" s="32" t="s">
        <v>375</v>
      </c>
      <c r="B35" s="152" t="s">
        <v>376</v>
      </c>
      <c r="C35" s="152"/>
      <c r="D35" s="36">
        <v>1</v>
      </c>
      <c r="E35" s="36">
        <v>3.85</v>
      </c>
      <c r="F35" s="35">
        <v>7.3000000000000001E-3</v>
      </c>
      <c r="G35" s="36">
        <v>2.8000000000000001E-2</v>
      </c>
      <c r="H35" s="37">
        <v>2.0790000000000001E-3</v>
      </c>
    </row>
    <row r="36" spans="1:8" x14ac:dyDescent="0.3">
      <c r="A36" s="32" t="s">
        <v>387</v>
      </c>
      <c r="B36" s="152" t="s">
        <v>388</v>
      </c>
      <c r="C36" s="152"/>
      <c r="D36" s="36">
        <v>1</v>
      </c>
      <c r="E36" s="36">
        <v>4.04</v>
      </c>
      <c r="F36" s="35">
        <v>7.3000000000000001E-3</v>
      </c>
      <c r="G36" s="36">
        <v>2.9000000000000001E-2</v>
      </c>
      <c r="H36" s="37">
        <v>2.1532999999999999E-3</v>
      </c>
    </row>
    <row r="37" spans="1:8" x14ac:dyDescent="0.3">
      <c r="A37" s="142" t="s">
        <v>240</v>
      </c>
      <c r="B37" s="142"/>
      <c r="C37" s="142"/>
      <c r="D37" s="142"/>
      <c r="E37" s="142"/>
      <c r="F37" s="142"/>
      <c r="G37" s="36">
        <v>0.32700000000000007</v>
      </c>
      <c r="H37" s="37">
        <v>2.42799E-2</v>
      </c>
    </row>
    <row r="38" spans="1:8" x14ac:dyDescent="0.3">
      <c r="A38" s="26"/>
      <c r="B38" s="21"/>
      <c r="C38" s="26"/>
      <c r="D38" s="27"/>
      <c r="E38" s="28"/>
      <c r="F38" s="27"/>
      <c r="G38" s="27"/>
      <c r="H38" s="28"/>
    </row>
    <row r="39" spans="1:8" x14ac:dyDescent="0.3">
      <c r="A39" s="147" t="s">
        <v>241</v>
      </c>
      <c r="B39" s="148"/>
      <c r="C39" s="148"/>
      <c r="D39" s="148"/>
      <c r="E39" s="148"/>
      <c r="F39" s="148"/>
      <c r="G39" s="42"/>
      <c r="H39" s="20">
        <v>13.468</v>
      </c>
    </row>
    <row r="40" spans="1:8" x14ac:dyDescent="0.3">
      <c r="A40" s="41"/>
      <c r="B40" s="42"/>
      <c r="C40" s="42"/>
      <c r="D40" s="42"/>
      <c r="E40" s="42"/>
      <c r="F40" s="42"/>
      <c r="G40" s="42"/>
      <c r="H40" s="20"/>
    </row>
    <row r="41" spans="1:8" x14ac:dyDescent="0.3">
      <c r="A41" s="149" t="s">
        <v>242</v>
      </c>
      <c r="B41" s="150"/>
      <c r="C41" s="150"/>
      <c r="D41" s="150"/>
      <c r="E41" s="150"/>
      <c r="F41" s="150"/>
      <c r="G41" s="150"/>
      <c r="H41" s="151"/>
    </row>
    <row r="42" spans="1:8" x14ac:dyDescent="0.3">
      <c r="A42" s="147" t="s">
        <v>243</v>
      </c>
      <c r="B42" s="148"/>
      <c r="C42" s="148"/>
      <c r="D42" s="148"/>
      <c r="E42" s="148"/>
      <c r="F42" s="148"/>
      <c r="G42" s="42"/>
      <c r="H42" s="20">
        <v>2.8279999999999998</v>
      </c>
    </row>
    <row r="43" spans="1:8" x14ac:dyDescent="0.3">
      <c r="A43" s="26"/>
      <c r="B43" s="21"/>
      <c r="C43" s="26"/>
      <c r="D43" s="27"/>
      <c r="E43" s="28"/>
      <c r="F43" s="27"/>
      <c r="G43" s="27"/>
      <c r="H43" s="28"/>
    </row>
    <row r="44" spans="1:8" x14ac:dyDescent="0.3">
      <c r="A44" s="145" t="s">
        <v>244</v>
      </c>
      <c r="B44" s="146"/>
      <c r="C44" s="146"/>
      <c r="D44" s="146"/>
      <c r="E44" s="146"/>
      <c r="F44" s="146"/>
      <c r="G44" s="43"/>
      <c r="H44" s="44">
        <v>16.295999999999999</v>
      </c>
    </row>
    <row r="45" spans="1:8" x14ac:dyDescent="0.3">
      <c r="A45" s="45"/>
      <c r="B45" s="23"/>
      <c r="C45" s="24"/>
      <c r="D45" s="46"/>
      <c r="E45" s="25"/>
      <c r="F45" s="46"/>
      <c r="G45" s="46"/>
      <c r="H45" s="25"/>
    </row>
    <row r="46" spans="1:8" x14ac:dyDescent="0.3">
      <c r="A46" s="47" t="s">
        <v>203</v>
      </c>
      <c r="B46" s="48" t="s">
        <v>389</v>
      </c>
      <c r="C46" s="49"/>
      <c r="D46" s="50"/>
      <c r="E46" s="50"/>
      <c r="F46" s="50"/>
      <c r="G46" s="50"/>
      <c r="H46" s="50"/>
    </row>
  </sheetData>
  <sheetProtection formatCells="0" formatColumns="0" formatRows="0" insertColumns="0" insertRows="0" insertHyperlinks="0" deleteColumns="0" deleteRows="0" sort="0" autoFilter="0" pivotTables="0"/>
  <mergeCells count="26">
    <mergeCell ref="A29:H29"/>
    <mergeCell ref="B32:C32"/>
    <mergeCell ref="B33:C33"/>
    <mergeCell ref="B34:C34"/>
    <mergeCell ref="B35:C35"/>
    <mergeCell ref="B36:C36"/>
    <mergeCell ref="A1:H1"/>
    <mergeCell ref="B5:H5"/>
    <mergeCell ref="B2:D2"/>
    <mergeCell ref="A7:H7"/>
    <mergeCell ref="A9:H9"/>
    <mergeCell ref="A17:F17"/>
    <mergeCell ref="A19:H19"/>
    <mergeCell ref="F2:H2"/>
    <mergeCell ref="B3:H3"/>
    <mergeCell ref="B4:H4"/>
    <mergeCell ref="A22:F22"/>
    <mergeCell ref="B31:C31"/>
    <mergeCell ref="B30:C30"/>
    <mergeCell ref="A24:H24"/>
    <mergeCell ref="A27:F27"/>
    <mergeCell ref="A44:F44"/>
    <mergeCell ref="A42:F42"/>
    <mergeCell ref="A37:F37"/>
    <mergeCell ref="A39:F39"/>
    <mergeCell ref="A41:H4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V36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66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67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26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390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325</v>
      </c>
      <c r="B11" s="33" t="s">
        <v>326</v>
      </c>
      <c r="C11" s="34" t="s">
        <v>217</v>
      </c>
      <c r="D11" s="35">
        <v>1</v>
      </c>
      <c r="E11" s="36">
        <v>25</v>
      </c>
      <c r="F11" s="35">
        <v>0.01</v>
      </c>
      <c r="G11" s="36">
        <v>0.25</v>
      </c>
      <c r="H11" s="37">
        <v>0.99601590000000007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0.25</v>
      </c>
      <c r="H12" s="37">
        <v>0.99601590000000007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 t="s">
        <v>360</v>
      </c>
      <c r="B21" s="33" t="s">
        <v>361</v>
      </c>
      <c r="C21" s="34" t="s">
        <v>26</v>
      </c>
      <c r="D21" s="35">
        <v>1</v>
      </c>
      <c r="E21" s="36">
        <v>0.28999999999999998</v>
      </c>
      <c r="F21" s="51">
        <v>3.3300000000000001E-3</v>
      </c>
      <c r="G21" s="36">
        <v>1E-3</v>
      </c>
      <c r="H21" s="37">
        <v>3.9841E-3</v>
      </c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1E-3</v>
      </c>
      <c r="H22" s="37">
        <v>3.9841E-3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x14ac:dyDescent="0.3">
      <c r="A26" s="32"/>
      <c r="B26" s="152"/>
      <c r="C26" s="152"/>
      <c r="D26" s="36"/>
      <c r="E26" s="36"/>
      <c r="F26" s="35"/>
      <c r="G26" s="36"/>
      <c r="H26" s="37"/>
    </row>
    <row r="27" spans="1:8" x14ac:dyDescent="0.3">
      <c r="A27" s="142" t="s">
        <v>240</v>
      </c>
      <c r="B27" s="142"/>
      <c r="C27" s="142"/>
      <c r="D27" s="142"/>
      <c r="E27" s="142"/>
      <c r="F27" s="142"/>
      <c r="G27" s="36">
        <v>0</v>
      </c>
      <c r="H27" s="37">
        <v>0</v>
      </c>
    </row>
    <row r="28" spans="1:8" x14ac:dyDescent="0.3">
      <c r="A28" s="26"/>
      <c r="B28" s="21"/>
      <c r="C28" s="26"/>
      <c r="D28" s="27"/>
      <c r="E28" s="28"/>
      <c r="F28" s="27"/>
      <c r="G28" s="27"/>
      <c r="H28" s="28"/>
    </row>
    <row r="29" spans="1:8" x14ac:dyDescent="0.3">
      <c r="A29" s="147" t="s">
        <v>241</v>
      </c>
      <c r="B29" s="148"/>
      <c r="C29" s="148"/>
      <c r="D29" s="148"/>
      <c r="E29" s="148"/>
      <c r="F29" s="148"/>
      <c r="G29" s="42"/>
      <c r="H29" s="20">
        <v>0.251</v>
      </c>
    </row>
    <row r="30" spans="1:8" x14ac:dyDescent="0.3">
      <c r="A30" s="41"/>
      <c r="B30" s="42"/>
      <c r="C30" s="42"/>
      <c r="D30" s="42"/>
      <c r="E30" s="42"/>
      <c r="F30" s="42"/>
      <c r="G30" s="42"/>
      <c r="H30" s="20"/>
    </row>
    <row r="31" spans="1:8" x14ac:dyDescent="0.3">
      <c r="A31" s="149" t="s">
        <v>242</v>
      </c>
      <c r="B31" s="150"/>
      <c r="C31" s="150"/>
      <c r="D31" s="150"/>
      <c r="E31" s="150"/>
      <c r="F31" s="150"/>
      <c r="G31" s="150"/>
      <c r="H31" s="151"/>
    </row>
    <row r="32" spans="1:8" x14ac:dyDescent="0.3">
      <c r="A32" s="147" t="s">
        <v>243</v>
      </c>
      <c r="B32" s="148"/>
      <c r="C32" s="148"/>
      <c r="D32" s="148"/>
      <c r="E32" s="148"/>
      <c r="F32" s="148"/>
      <c r="G32" s="42"/>
      <c r="H32" s="20">
        <v>5.2999999999999999E-2</v>
      </c>
    </row>
    <row r="33" spans="1:8" x14ac:dyDescent="0.3">
      <c r="A33" s="26"/>
      <c r="B33" s="21"/>
      <c r="C33" s="26"/>
      <c r="D33" s="27"/>
      <c r="E33" s="28"/>
      <c r="F33" s="27"/>
      <c r="G33" s="27"/>
      <c r="H33" s="28"/>
    </row>
    <row r="34" spans="1:8" x14ac:dyDescent="0.3">
      <c r="A34" s="145" t="s">
        <v>244</v>
      </c>
      <c r="B34" s="146"/>
      <c r="C34" s="146"/>
      <c r="D34" s="146"/>
      <c r="E34" s="146"/>
      <c r="F34" s="146"/>
      <c r="G34" s="43"/>
      <c r="H34" s="44">
        <v>0.30399999999999999</v>
      </c>
    </row>
    <row r="35" spans="1:8" x14ac:dyDescent="0.3">
      <c r="A35" s="45"/>
      <c r="B35" s="23"/>
      <c r="C35" s="24"/>
      <c r="D35" s="46"/>
      <c r="E35" s="25"/>
      <c r="F35" s="46"/>
      <c r="G35" s="46"/>
      <c r="H35" s="25"/>
    </row>
    <row r="36" spans="1:8" x14ac:dyDescent="0.3">
      <c r="A36" s="47" t="s">
        <v>203</v>
      </c>
      <c r="B36" s="48" t="s">
        <v>391</v>
      </c>
      <c r="C36" s="49"/>
      <c r="D36" s="50"/>
      <c r="E36" s="50"/>
      <c r="F36" s="50"/>
      <c r="G36" s="50"/>
      <c r="H36" s="50"/>
    </row>
  </sheetData>
  <sheetProtection formatCells="0" formatColumns="0" formatRows="0" insertColumns="0" insertRows="0" insertHyperlinks="0" deleteColumns="0" deleteRows="0" sort="0" autoFilter="0" pivotTables="0"/>
  <mergeCells count="21"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B26:C26"/>
    <mergeCell ref="B25:C25"/>
    <mergeCell ref="A17:F17"/>
    <mergeCell ref="A19:H19"/>
    <mergeCell ref="A22:F22"/>
    <mergeCell ref="A24:H24"/>
    <mergeCell ref="A34:F34"/>
    <mergeCell ref="A32:F32"/>
    <mergeCell ref="A27:F27"/>
    <mergeCell ref="A29:F29"/>
    <mergeCell ref="A31:H3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IV45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69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70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392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393</v>
      </c>
      <c r="B11" s="33" t="s">
        <v>394</v>
      </c>
      <c r="C11" s="34" t="s">
        <v>217</v>
      </c>
      <c r="D11" s="35">
        <v>1</v>
      </c>
      <c r="E11" s="36">
        <v>1.87</v>
      </c>
      <c r="F11" s="35">
        <v>4.1399999999999999E-2</v>
      </c>
      <c r="G11" s="36">
        <v>7.6999999999999999E-2</v>
      </c>
      <c r="H11" s="37">
        <v>9.077E-3</v>
      </c>
    </row>
    <row r="12" spans="1:8" x14ac:dyDescent="0.3">
      <c r="A12" s="32" t="s">
        <v>325</v>
      </c>
      <c r="B12" s="33" t="s">
        <v>326</v>
      </c>
      <c r="C12" s="34" t="s">
        <v>217</v>
      </c>
      <c r="D12" s="35">
        <v>1</v>
      </c>
      <c r="E12" s="36">
        <v>25</v>
      </c>
      <c r="F12" s="35">
        <v>4.1399999999999999E-2</v>
      </c>
      <c r="G12" s="36">
        <v>1.0349999999999999</v>
      </c>
      <c r="H12" s="37">
        <v>0.1220087</v>
      </c>
    </row>
    <row r="13" spans="1:8" x14ac:dyDescent="0.3">
      <c r="A13" s="32" t="s">
        <v>395</v>
      </c>
      <c r="B13" s="33" t="s">
        <v>396</v>
      </c>
      <c r="C13" s="34" t="s">
        <v>217</v>
      </c>
      <c r="D13" s="35">
        <v>1</v>
      </c>
      <c r="E13" s="36">
        <v>3.5</v>
      </c>
      <c r="F13" s="35">
        <v>4.1399999999999999E-2</v>
      </c>
      <c r="G13" s="36">
        <v>0.14499999999999999</v>
      </c>
      <c r="H13" s="37">
        <v>1.7093000000000001E-2</v>
      </c>
    </row>
    <row r="14" spans="1:8" x14ac:dyDescent="0.3">
      <c r="A14" s="32" t="s">
        <v>222</v>
      </c>
      <c r="B14" s="33" t="s">
        <v>223</v>
      </c>
      <c r="C14" s="34" t="s">
        <v>217</v>
      </c>
      <c r="D14" s="35">
        <v>1</v>
      </c>
      <c r="E14" s="36">
        <v>40</v>
      </c>
      <c r="F14" s="35">
        <v>4.1399999999999999E-2</v>
      </c>
      <c r="G14" s="36">
        <v>1.6559999999999999</v>
      </c>
      <c r="H14" s="37">
        <v>0.195214</v>
      </c>
    </row>
    <row r="15" spans="1:8" x14ac:dyDescent="0.3">
      <c r="A15" s="142" t="s">
        <v>224</v>
      </c>
      <c r="B15" s="142"/>
      <c r="C15" s="142"/>
      <c r="D15" s="142"/>
      <c r="E15" s="142"/>
      <c r="F15" s="142"/>
      <c r="G15" s="36">
        <v>2.9129999999999998</v>
      </c>
      <c r="H15" s="37">
        <v>0.3433927</v>
      </c>
    </row>
    <row r="16" spans="1:8" x14ac:dyDescent="0.3">
      <c r="A16" s="26"/>
      <c r="B16" s="21"/>
      <c r="C16" s="26"/>
      <c r="D16" s="27"/>
      <c r="E16" s="28"/>
      <c r="F16" s="27"/>
      <c r="G16" s="27"/>
      <c r="H16" s="28"/>
    </row>
    <row r="17" spans="1:8" x14ac:dyDescent="0.3">
      <c r="A17" s="144" t="s">
        <v>225</v>
      </c>
      <c r="B17" s="144"/>
      <c r="C17" s="144"/>
      <c r="D17" s="144"/>
      <c r="E17" s="144"/>
      <c r="F17" s="144"/>
      <c r="G17" s="144"/>
      <c r="H17" s="144"/>
    </row>
    <row r="18" spans="1:8" x14ac:dyDescent="0.3">
      <c r="A18" s="29" t="s">
        <v>6</v>
      </c>
      <c r="B18" s="29" t="s">
        <v>7</v>
      </c>
      <c r="C18" s="29" t="s">
        <v>8</v>
      </c>
      <c r="D18" s="30" t="s">
        <v>9</v>
      </c>
      <c r="E18" s="31" t="s">
        <v>211</v>
      </c>
      <c r="F18" s="38"/>
      <c r="G18" s="31" t="s">
        <v>213</v>
      </c>
      <c r="H18" s="31" t="s">
        <v>214</v>
      </c>
    </row>
    <row r="19" spans="1:8" x14ac:dyDescent="0.3">
      <c r="A19" s="32" t="s">
        <v>397</v>
      </c>
      <c r="B19" s="33" t="s">
        <v>398</v>
      </c>
      <c r="C19" s="34" t="s">
        <v>19</v>
      </c>
      <c r="D19" s="35">
        <v>1</v>
      </c>
      <c r="E19" s="36">
        <v>3.16</v>
      </c>
      <c r="F19" s="38"/>
      <c r="G19" s="36">
        <v>3.16</v>
      </c>
      <c r="H19" s="37">
        <v>0.3725097</v>
      </c>
    </row>
    <row r="20" spans="1:8" x14ac:dyDescent="0.3">
      <c r="A20" s="39" t="s">
        <v>399</v>
      </c>
      <c r="B20" s="33" t="s">
        <v>400</v>
      </c>
      <c r="C20" s="34" t="s">
        <v>401</v>
      </c>
      <c r="D20" s="35">
        <v>1</v>
      </c>
      <c r="E20" s="36">
        <v>0.51</v>
      </c>
      <c r="F20" s="38"/>
      <c r="G20" s="36">
        <v>0.51</v>
      </c>
      <c r="H20" s="37">
        <v>6.0120199999999999E-2</v>
      </c>
    </row>
    <row r="21" spans="1:8" x14ac:dyDescent="0.3">
      <c r="A21" s="142" t="s">
        <v>226</v>
      </c>
      <c r="B21" s="142"/>
      <c r="C21" s="142"/>
      <c r="D21" s="142"/>
      <c r="E21" s="142"/>
      <c r="F21" s="142"/>
      <c r="G21" s="36">
        <v>3.67</v>
      </c>
      <c r="H21" s="37">
        <v>0.43262990000000001</v>
      </c>
    </row>
    <row r="22" spans="1:8" x14ac:dyDescent="0.3">
      <c r="A22" s="26"/>
      <c r="B22" s="21"/>
      <c r="C22" s="26"/>
      <c r="D22" s="27"/>
      <c r="E22" s="28"/>
      <c r="F22" s="27"/>
      <c r="G22" s="27"/>
      <c r="H22" s="28"/>
    </row>
    <row r="23" spans="1:8" x14ac:dyDescent="0.3">
      <c r="A23" s="144" t="s">
        <v>227</v>
      </c>
      <c r="B23" s="144"/>
      <c r="C23" s="144"/>
      <c r="D23" s="144"/>
      <c r="E23" s="144"/>
      <c r="F23" s="144"/>
      <c r="G23" s="144"/>
      <c r="H23" s="144"/>
    </row>
    <row r="24" spans="1:8" x14ac:dyDescent="0.3">
      <c r="A24" s="29" t="s">
        <v>6</v>
      </c>
      <c r="B24" s="29" t="s">
        <v>7</v>
      </c>
      <c r="C24" s="29" t="s">
        <v>8</v>
      </c>
      <c r="D24" s="29" t="s">
        <v>9</v>
      </c>
      <c r="E24" s="29" t="s">
        <v>228</v>
      </c>
      <c r="F24" s="29" t="s">
        <v>229</v>
      </c>
      <c r="G24" s="29" t="s">
        <v>213</v>
      </c>
      <c r="H24" s="31" t="s">
        <v>214</v>
      </c>
    </row>
    <row r="25" spans="1:8" x14ac:dyDescent="0.3">
      <c r="A25" s="32"/>
      <c r="B25" s="33"/>
      <c r="C25" s="34"/>
      <c r="D25" s="35"/>
      <c r="E25" s="36"/>
      <c r="F25" s="40"/>
      <c r="G25" s="6"/>
      <c r="H25" s="37"/>
    </row>
    <row r="26" spans="1:8" x14ac:dyDescent="0.3">
      <c r="A26" s="142" t="s">
        <v>230</v>
      </c>
      <c r="B26" s="143"/>
      <c r="C26" s="143"/>
      <c r="D26" s="143"/>
      <c r="E26" s="143"/>
      <c r="F26" s="143"/>
      <c r="G26" s="36">
        <v>0</v>
      </c>
      <c r="H26" s="37">
        <v>0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231</v>
      </c>
      <c r="B28" s="144"/>
      <c r="C28" s="144"/>
      <c r="D28" s="144"/>
      <c r="E28" s="144"/>
      <c r="F28" s="144"/>
      <c r="G28" s="144"/>
      <c r="H28" s="144"/>
    </row>
    <row r="29" spans="1:8" ht="13.5" customHeight="1" x14ac:dyDescent="0.3">
      <c r="A29" s="29" t="s">
        <v>6</v>
      </c>
      <c r="B29" s="144" t="s">
        <v>7</v>
      </c>
      <c r="C29" s="144"/>
      <c r="D29" s="29" t="s">
        <v>232</v>
      </c>
      <c r="E29" s="29" t="s">
        <v>233</v>
      </c>
      <c r="F29" s="29" t="s">
        <v>212</v>
      </c>
      <c r="G29" s="29" t="s">
        <v>213</v>
      </c>
      <c r="H29" s="31" t="s">
        <v>214</v>
      </c>
    </row>
    <row r="30" spans="1:8" ht="12.75" customHeight="1" x14ac:dyDescent="0.3">
      <c r="A30" s="32" t="s">
        <v>238</v>
      </c>
      <c r="B30" s="152" t="s">
        <v>239</v>
      </c>
      <c r="C30" s="152"/>
      <c r="D30" s="36">
        <v>5</v>
      </c>
      <c r="E30" s="36">
        <v>3.6</v>
      </c>
      <c r="F30" s="35">
        <v>4.1399999999999999E-2</v>
      </c>
      <c r="G30" s="36">
        <v>0.745</v>
      </c>
      <c r="H30" s="37">
        <v>8.7822700000000004E-2</v>
      </c>
    </row>
    <row r="31" spans="1:8" x14ac:dyDescent="0.3">
      <c r="A31" s="32" t="s">
        <v>305</v>
      </c>
      <c r="B31" s="152" t="s">
        <v>306</v>
      </c>
      <c r="C31" s="152"/>
      <c r="D31" s="36">
        <v>3</v>
      </c>
      <c r="E31" s="36">
        <v>3.65</v>
      </c>
      <c r="F31" s="35">
        <v>4.1399999999999999E-2</v>
      </c>
      <c r="G31" s="36">
        <v>0.45300000000000001</v>
      </c>
      <c r="H31" s="37">
        <v>5.3400900000000001E-2</v>
      </c>
    </row>
    <row r="32" spans="1:8" x14ac:dyDescent="0.3">
      <c r="A32" s="32" t="s">
        <v>286</v>
      </c>
      <c r="B32" s="152" t="s">
        <v>287</v>
      </c>
      <c r="C32" s="152"/>
      <c r="D32" s="36">
        <v>1</v>
      </c>
      <c r="E32" s="36">
        <v>4.04</v>
      </c>
      <c r="F32" s="35">
        <v>4.1399999999999999E-2</v>
      </c>
      <c r="G32" s="36">
        <v>0.16700000000000001</v>
      </c>
      <c r="H32" s="37">
        <v>1.96864E-2</v>
      </c>
    </row>
    <row r="33" spans="1:8" x14ac:dyDescent="0.3">
      <c r="A33" s="32" t="s">
        <v>253</v>
      </c>
      <c r="B33" s="152" t="s">
        <v>254</v>
      </c>
      <c r="C33" s="152"/>
      <c r="D33" s="36">
        <v>1</v>
      </c>
      <c r="E33" s="36">
        <v>3.6</v>
      </c>
      <c r="F33" s="35">
        <v>4.1399999999999999E-2</v>
      </c>
      <c r="G33" s="36">
        <v>0.14899999999999999</v>
      </c>
      <c r="H33" s="37">
        <v>1.75645E-2</v>
      </c>
    </row>
    <row r="34" spans="1:8" x14ac:dyDescent="0.3">
      <c r="A34" s="32" t="s">
        <v>255</v>
      </c>
      <c r="B34" s="152" t="s">
        <v>256</v>
      </c>
      <c r="C34" s="152"/>
      <c r="D34" s="36">
        <v>1</v>
      </c>
      <c r="E34" s="36">
        <v>4.04</v>
      </c>
      <c r="F34" s="35">
        <v>4.1399999999999999E-2</v>
      </c>
      <c r="G34" s="36">
        <v>0.16700000000000001</v>
      </c>
      <c r="H34" s="37">
        <v>1.96864E-2</v>
      </c>
    </row>
    <row r="35" spans="1:8" x14ac:dyDescent="0.3">
      <c r="A35" s="32" t="s">
        <v>329</v>
      </c>
      <c r="B35" s="152" t="s">
        <v>330</v>
      </c>
      <c r="C35" s="152"/>
      <c r="D35" s="36">
        <v>1</v>
      </c>
      <c r="E35" s="36">
        <v>5.29</v>
      </c>
      <c r="F35" s="35">
        <v>4.1399999999999999E-2</v>
      </c>
      <c r="G35" s="36">
        <v>0.219</v>
      </c>
      <c r="H35" s="37">
        <v>2.58163E-2</v>
      </c>
    </row>
    <row r="36" spans="1:8" x14ac:dyDescent="0.3">
      <c r="A36" s="142" t="s">
        <v>240</v>
      </c>
      <c r="B36" s="142"/>
      <c r="C36" s="142"/>
      <c r="D36" s="142"/>
      <c r="E36" s="142"/>
      <c r="F36" s="142"/>
      <c r="G36" s="36">
        <v>1.9000000000000001</v>
      </c>
      <c r="H36" s="37">
        <v>0.22397720000000004</v>
      </c>
    </row>
    <row r="37" spans="1:8" x14ac:dyDescent="0.3">
      <c r="A37" s="26"/>
      <c r="B37" s="21"/>
      <c r="C37" s="26"/>
      <c r="D37" s="27"/>
      <c r="E37" s="28"/>
      <c r="F37" s="27"/>
      <c r="G37" s="27"/>
      <c r="H37" s="28"/>
    </row>
    <row r="38" spans="1:8" x14ac:dyDescent="0.3">
      <c r="A38" s="147" t="s">
        <v>241</v>
      </c>
      <c r="B38" s="148"/>
      <c r="C38" s="148"/>
      <c r="D38" s="148"/>
      <c r="E38" s="148"/>
      <c r="F38" s="148"/>
      <c r="G38" s="42"/>
      <c r="H38" s="20">
        <v>8.4830000000000005</v>
      </c>
    </row>
    <row r="39" spans="1:8" x14ac:dyDescent="0.3">
      <c r="A39" s="41"/>
      <c r="B39" s="42"/>
      <c r="C39" s="42"/>
      <c r="D39" s="42"/>
      <c r="E39" s="42"/>
      <c r="F39" s="42"/>
      <c r="G39" s="42"/>
      <c r="H39" s="20"/>
    </row>
    <row r="40" spans="1:8" x14ac:dyDescent="0.3">
      <c r="A40" s="149" t="s">
        <v>242</v>
      </c>
      <c r="B40" s="150"/>
      <c r="C40" s="150"/>
      <c r="D40" s="150"/>
      <c r="E40" s="150"/>
      <c r="F40" s="150"/>
      <c r="G40" s="150"/>
      <c r="H40" s="151"/>
    </row>
    <row r="41" spans="1:8" x14ac:dyDescent="0.3">
      <c r="A41" s="147" t="s">
        <v>243</v>
      </c>
      <c r="B41" s="148"/>
      <c r="C41" s="148"/>
      <c r="D41" s="148"/>
      <c r="E41" s="148"/>
      <c r="F41" s="148"/>
      <c r="G41" s="42"/>
      <c r="H41" s="20">
        <v>1.7809999999999999</v>
      </c>
    </row>
    <row r="42" spans="1:8" x14ac:dyDescent="0.3">
      <c r="A42" s="26"/>
      <c r="B42" s="21"/>
      <c r="C42" s="26"/>
      <c r="D42" s="27"/>
      <c r="E42" s="28"/>
      <c r="F42" s="27"/>
      <c r="G42" s="27"/>
      <c r="H42" s="28"/>
    </row>
    <row r="43" spans="1:8" x14ac:dyDescent="0.3">
      <c r="A43" s="145" t="s">
        <v>244</v>
      </c>
      <c r="B43" s="146"/>
      <c r="C43" s="146"/>
      <c r="D43" s="146"/>
      <c r="E43" s="146"/>
      <c r="F43" s="146"/>
      <c r="G43" s="43"/>
      <c r="H43" s="44">
        <v>10.264000000000001</v>
      </c>
    </row>
    <row r="44" spans="1:8" x14ac:dyDescent="0.3">
      <c r="A44" s="45"/>
      <c r="B44" s="23"/>
      <c r="C44" s="24"/>
      <c r="D44" s="46"/>
      <c r="E44" s="25"/>
      <c r="F44" s="46"/>
      <c r="G44" s="46"/>
      <c r="H44" s="25"/>
    </row>
    <row r="45" spans="1:8" x14ac:dyDescent="0.3">
      <c r="A45" s="47" t="s">
        <v>203</v>
      </c>
      <c r="B45" s="48" t="s">
        <v>402</v>
      </c>
      <c r="C45" s="49"/>
      <c r="D45" s="50"/>
      <c r="E45" s="50"/>
      <c r="F45" s="50"/>
      <c r="G45" s="50"/>
      <c r="H45" s="50"/>
    </row>
  </sheetData>
  <sheetProtection formatCells="0" formatColumns="0" formatRows="0" insertColumns="0" insertRows="0" insertHyperlinks="0" deleteColumns="0" deleteRows="0" sort="0" autoFilter="0" pivotTables="0"/>
  <mergeCells count="26">
    <mergeCell ref="A28:H28"/>
    <mergeCell ref="B31:C31"/>
    <mergeCell ref="B32:C32"/>
    <mergeCell ref="B33:C33"/>
    <mergeCell ref="B34:C34"/>
    <mergeCell ref="B35:C35"/>
    <mergeCell ref="A1:H1"/>
    <mergeCell ref="B5:H5"/>
    <mergeCell ref="B2:D2"/>
    <mergeCell ref="A7:H7"/>
    <mergeCell ref="A9:H9"/>
    <mergeCell ref="A15:F15"/>
    <mergeCell ref="A17:H17"/>
    <mergeCell ref="F2:H2"/>
    <mergeCell ref="B3:H3"/>
    <mergeCell ref="B4:H4"/>
    <mergeCell ref="A21:F21"/>
    <mergeCell ref="B30:C30"/>
    <mergeCell ref="B29:C29"/>
    <mergeCell ref="A23:H23"/>
    <mergeCell ref="A26:F26"/>
    <mergeCell ref="A43:F43"/>
    <mergeCell ref="A41:F41"/>
    <mergeCell ref="A36:F36"/>
    <mergeCell ref="A38:F38"/>
    <mergeCell ref="A40:H40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IV39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71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72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403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1.026</v>
      </c>
      <c r="H11" s="37">
        <v>6.4702000000000006E-3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1.026</v>
      </c>
      <c r="H12" s="37">
        <v>6.4702000000000006E-3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ht="22.8" x14ac:dyDescent="0.3">
      <c r="A16" s="32" t="s">
        <v>404</v>
      </c>
      <c r="B16" s="33" t="s">
        <v>405</v>
      </c>
      <c r="C16" s="34" t="s">
        <v>19</v>
      </c>
      <c r="D16" s="35">
        <v>1.02</v>
      </c>
      <c r="E16" s="36">
        <v>90.22</v>
      </c>
      <c r="F16" s="38"/>
      <c r="G16" s="36">
        <v>92.024000000000001</v>
      </c>
      <c r="H16" s="37">
        <v>0.5803258</v>
      </c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92.024000000000001</v>
      </c>
      <c r="H17" s="37">
        <v>0.5803258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ht="22.8" x14ac:dyDescent="0.3">
      <c r="A21" s="32" t="s">
        <v>406</v>
      </c>
      <c r="B21" s="33" t="s">
        <v>407</v>
      </c>
      <c r="C21" s="34" t="s">
        <v>408</v>
      </c>
      <c r="D21" s="35">
        <v>100</v>
      </c>
      <c r="E21" s="36">
        <v>0.45</v>
      </c>
      <c r="F21" s="51">
        <v>1</v>
      </c>
      <c r="G21" s="36">
        <v>45</v>
      </c>
      <c r="H21" s="37">
        <v>0.28378100000000001</v>
      </c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45</v>
      </c>
      <c r="H22" s="37">
        <v>0.28378100000000001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1</v>
      </c>
      <c r="E26" s="36">
        <v>4.04</v>
      </c>
      <c r="F26" s="35">
        <v>0.16667000000000001</v>
      </c>
      <c r="G26" s="36">
        <v>0.67300000000000004</v>
      </c>
      <c r="H26" s="37">
        <v>4.2440999999999998E-3</v>
      </c>
    </row>
    <row r="27" spans="1:8" x14ac:dyDescent="0.3">
      <c r="A27" s="32" t="s">
        <v>305</v>
      </c>
      <c r="B27" s="152" t="s">
        <v>306</v>
      </c>
      <c r="C27" s="152"/>
      <c r="D27" s="36">
        <v>2</v>
      </c>
      <c r="E27" s="36">
        <v>3.65</v>
      </c>
      <c r="F27" s="35">
        <v>0.5</v>
      </c>
      <c r="G27" s="36">
        <v>3.65</v>
      </c>
      <c r="H27" s="37">
        <v>2.3017799999999998E-2</v>
      </c>
    </row>
    <row r="28" spans="1:8" x14ac:dyDescent="0.3">
      <c r="A28" s="32" t="s">
        <v>341</v>
      </c>
      <c r="B28" s="152" t="s">
        <v>342</v>
      </c>
      <c r="C28" s="152"/>
      <c r="D28" s="36">
        <v>2</v>
      </c>
      <c r="E28" s="36">
        <v>3.6</v>
      </c>
      <c r="F28" s="35">
        <v>0.5</v>
      </c>
      <c r="G28" s="36">
        <v>3.6</v>
      </c>
      <c r="H28" s="37">
        <v>2.27025E-2</v>
      </c>
    </row>
    <row r="29" spans="1:8" x14ac:dyDescent="0.3">
      <c r="A29" s="32" t="s">
        <v>238</v>
      </c>
      <c r="B29" s="152" t="s">
        <v>239</v>
      </c>
      <c r="C29" s="152"/>
      <c r="D29" s="36">
        <v>7</v>
      </c>
      <c r="E29" s="36">
        <v>3.6</v>
      </c>
      <c r="F29" s="35">
        <v>0.5</v>
      </c>
      <c r="G29" s="36">
        <v>12.6</v>
      </c>
      <c r="H29" s="37">
        <v>7.9458700000000007E-2</v>
      </c>
    </row>
    <row r="30" spans="1:8" x14ac:dyDescent="0.3">
      <c r="A30" s="142" t="s">
        <v>240</v>
      </c>
      <c r="B30" s="142"/>
      <c r="C30" s="142"/>
      <c r="D30" s="142"/>
      <c r="E30" s="142"/>
      <c r="F30" s="142"/>
      <c r="G30" s="36">
        <v>20.523</v>
      </c>
      <c r="H30" s="37">
        <v>0.12942309999999999</v>
      </c>
    </row>
    <row r="31" spans="1:8" x14ac:dyDescent="0.3">
      <c r="A31" s="26"/>
      <c r="B31" s="21"/>
      <c r="C31" s="26"/>
      <c r="D31" s="27"/>
      <c r="E31" s="28"/>
      <c r="F31" s="27"/>
      <c r="G31" s="27"/>
      <c r="H31" s="28"/>
    </row>
    <row r="32" spans="1:8" x14ac:dyDescent="0.3">
      <c r="A32" s="147" t="s">
        <v>241</v>
      </c>
      <c r="B32" s="148"/>
      <c r="C32" s="148"/>
      <c r="D32" s="148"/>
      <c r="E32" s="148"/>
      <c r="F32" s="148"/>
      <c r="G32" s="42"/>
      <c r="H32" s="20">
        <v>158.57300000000001</v>
      </c>
    </row>
    <row r="33" spans="1:8" x14ac:dyDescent="0.3">
      <c r="A33" s="41"/>
      <c r="B33" s="42"/>
      <c r="C33" s="42"/>
      <c r="D33" s="42"/>
      <c r="E33" s="42"/>
      <c r="F33" s="42"/>
      <c r="G33" s="42"/>
      <c r="H33" s="20"/>
    </row>
    <row r="34" spans="1:8" x14ac:dyDescent="0.3">
      <c r="A34" s="149" t="s">
        <v>242</v>
      </c>
      <c r="B34" s="150"/>
      <c r="C34" s="150"/>
      <c r="D34" s="150"/>
      <c r="E34" s="150"/>
      <c r="F34" s="150"/>
      <c r="G34" s="150"/>
      <c r="H34" s="151"/>
    </row>
    <row r="35" spans="1:8" x14ac:dyDescent="0.3">
      <c r="A35" s="147" t="s">
        <v>243</v>
      </c>
      <c r="B35" s="148"/>
      <c r="C35" s="148"/>
      <c r="D35" s="148"/>
      <c r="E35" s="148"/>
      <c r="F35" s="148"/>
      <c r="G35" s="42"/>
      <c r="H35" s="20">
        <v>33.299999999999997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5" t="s">
        <v>244</v>
      </c>
      <c r="B37" s="146"/>
      <c r="C37" s="146"/>
      <c r="D37" s="146"/>
      <c r="E37" s="146"/>
      <c r="F37" s="146"/>
      <c r="G37" s="43"/>
      <c r="H37" s="44">
        <v>191.87299999999999</v>
      </c>
    </row>
    <row r="38" spans="1:8" x14ac:dyDescent="0.3">
      <c r="A38" s="45"/>
      <c r="B38" s="23"/>
      <c r="C38" s="24"/>
      <c r="D38" s="46"/>
      <c r="E38" s="25"/>
      <c r="F38" s="46"/>
      <c r="G38" s="46"/>
      <c r="H38" s="25"/>
    </row>
    <row r="39" spans="1:8" x14ac:dyDescent="0.3">
      <c r="A39" s="47" t="s">
        <v>203</v>
      </c>
      <c r="B39" s="48" t="s">
        <v>409</v>
      </c>
      <c r="C39" s="49"/>
      <c r="D39" s="50"/>
      <c r="E39" s="50"/>
      <c r="F39" s="50"/>
      <c r="G39" s="50"/>
      <c r="H39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17:F17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19:H19"/>
    <mergeCell ref="A22:F22"/>
    <mergeCell ref="A24:H24"/>
    <mergeCell ref="A37:F37"/>
    <mergeCell ref="A35:F35"/>
    <mergeCell ref="A30:F30"/>
    <mergeCell ref="A32:F32"/>
    <mergeCell ref="A34:H34"/>
    <mergeCell ref="B27:C27"/>
    <mergeCell ref="B28:C28"/>
    <mergeCell ref="B29:C29"/>
    <mergeCell ref="B26:C26"/>
    <mergeCell ref="B25:C2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IV43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73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74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410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411</v>
      </c>
      <c r="B11" s="33" t="s">
        <v>412</v>
      </c>
      <c r="C11" s="34" t="s">
        <v>217</v>
      </c>
      <c r="D11" s="35">
        <v>1</v>
      </c>
      <c r="E11" s="36">
        <v>1.5</v>
      </c>
      <c r="F11" s="35">
        <v>9.9599999999999994E-2</v>
      </c>
      <c r="G11" s="36">
        <v>0.14899999999999999</v>
      </c>
      <c r="H11" s="37">
        <v>7.2270000000000006E-4</v>
      </c>
    </row>
    <row r="12" spans="1:8" x14ac:dyDescent="0.3">
      <c r="A12" s="32" t="s">
        <v>218</v>
      </c>
      <c r="B12" s="33" t="s">
        <v>219</v>
      </c>
      <c r="C12" s="34" t="s">
        <v>220</v>
      </c>
      <c r="D12" s="35" t="s">
        <v>413</v>
      </c>
      <c r="E12" s="36" t="s">
        <v>1</v>
      </c>
      <c r="F12" s="35" t="s">
        <v>1</v>
      </c>
      <c r="G12" s="36">
        <v>0.26200000000000001</v>
      </c>
      <c r="H12" s="37">
        <v>1.2706999999999998E-3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0.41100000000000003</v>
      </c>
      <c r="H13" s="37">
        <v>1.9933999999999998E-3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ht="22.8" x14ac:dyDescent="0.3">
      <c r="A17" s="32" t="s">
        <v>414</v>
      </c>
      <c r="B17" s="33" t="s">
        <v>415</v>
      </c>
      <c r="C17" s="34" t="s">
        <v>19</v>
      </c>
      <c r="D17" s="35">
        <v>1.04</v>
      </c>
      <c r="E17" s="36">
        <v>100.05</v>
      </c>
      <c r="F17" s="38"/>
      <c r="G17" s="36">
        <v>104.05200000000001</v>
      </c>
      <c r="H17" s="37">
        <v>0.50467070000000003</v>
      </c>
    </row>
    <row r="18" spans="1:8" ht="22.8" x14ac:dyDescent="0.3">
      <c r="A18" s="39" t="s">
        <v>416</v>
      </c>
      <c r="B18" s="33" t="s">
        <v>417</v>
      </c>
      <c r="C18" s="34" t="s">
        <v>418</v>
      </c>
      <c r="D18" s="35">
        <v>2</v>
      </c>
      <c r="E18" s="36">
        <v>2.62</v>
      </c>
      <c r="F18" s="38"/>
      <c r="G18" s="36">
        <v>5.24</v>
      </c>
      <c r="H18" s="37">
        <v>2.5414900000000001E-2</v>
      </c>
    </row>
    <row r="19" spans="1:8" ht="22.8" x14ac:dyDescent="0.3">
      <c r="A19" s="39" t="s">
        <v>419</v>
      </c>
      <c r="B19" s="33" t="s">
        <v>420</v>
      </c>
      <c r="C19" s="34" t="s">
        <v>31</v>
      </c>
      <c r="D19" s="35">
        <v>1.94</v>
      </c>
      <c r="E19" s="36">
        <v>21.19</v>
      </c>
      <c r="F19" s="38"/>
      <c r="G19" s="36">
        <v>41.109000000000002</v>
      </c>
      <c r="H19" s="37">
        <v>0.19938600000000001</v>
      </c>
    </row>
    <row r="20" spans="1:8" x14ac:dyDescent="0.3">
      <c r="A20" s="39" t="s">
        <v>421</v>
      </c>
      <c r="B20" s="33" t="s">
        <v>422</v>
      </c>
      <c r="C20" s="34" t="s">
        <v>19</v>
      </c>
      <c r="D20" s="35">
        <v>1</v>
      </c>
      <c r="E20" s="36">
        <v>6</v>
      </c>
      <c r="F20" s="38"/>
      <c r="G20" s="36">
        <v>6</v>
      </c>
      <c r="H20" s="37">
        <v>2.9101100000000001E-2</v>
      </c>
    </row>
    <row r="21" spans="1:8" x14ac:dyDescent="0.3">
      <c r="A21" s="142" t="s">
        <v>226</v>
      </c>
      <c r="B21" s="142"/>
      <c r="C21" s="142"/>
      <c r="D21" s="142"/>
      <c r="E21" s="142"/>
      <c r="F21" s="142"/>
      <c r="G21" s="36">
        <v>156.40100000000001</v>
      </c>
      <c r="H21" s="37">
        <v>0.75857269999999999</v>
      </c>
    </row>
    <row r="22" spans="1:8" x14ac:dyDescent="0.3">
      <c r="A22" s="26"/>
      <c r="B22" s="21"/>
      <c r="C22" s="26"/>
      <c r="D22" s="27"/>
      <c r="E22" s="28"/>
      <c r="F22" s="27"/>
      <c r="G22" s="27"/>
      <c r="H22" s="28"/>
    </row>
    <row r="23" spans="1:8" x14ac:dyDescent="0.3">
      <c r="A23" s="144" t="s">
        <v>227</v>
      </c>
      <c r="B23" s="144"/>
      <c r="C23" s="144"/>
      <c r="D23" s="144"/>
      <c r="E23" s="144"/>
      <c r="F23" s="144"/>
      <c r="G23" s="144"/>
      <c r="H23" s="144"/>
    </row>
    <row r="24" spans="1:8" x14ac:dyDescent="0.3">
      <c r="A24" s="29" t="s">
        <v>6</v>
      </c>
      <c r="B24" s="29" t="s">
        <v>7</v>
      </c>
      <c r="C24" s="29" t="s">
        <v>8</v>
      </c>
      <c r="D24" s="29" t="s">
        <v>9</v>
      </c>
      <c r="E24" s="29" t="s">
        <v>228</v>
      </c>
      <c r="F24" s="29" t="s">
        <v>229</v>
      </c>
      <c r="G24" s="29" t="s">
        <v>213</v>
      </c>
      <c r="H24" s="31" t="s">
        <v>214</v>
      </c>
    </row>
    <row r="25" spans="1:8" ht="22.8" x14ac:dyDescent="0.3">
      <c r="A25" s="32" t="s">
        <v>406</v>
      </c>
      <c r="B25" s="33" t="s">
        <v>407</v>
      </c>
      <c r="C25" s="34" t="s">
        <v>408</v>
      </c>
      <c r="D25" s="35">
        <v>100</v>
      </c>
      <c r="E25" s="36">
        <v>0.45</v>
      </c>
      <c r="F25" s="51">
        <v>1</v>
      </c>
      <c r="G25" s="36">
        <v>45</v>
      </c>
      <c r="H25" s="37">
        <v>0.21825800000000001</v>
      </c>
    </row>
    <row r="26" spans="1:8" x14ac:dyDescent="0.3">
      <c r="A26" s="142" t="s">
        <v>230</v>
      </c>
      <c r="B26" s="143"/>
      <c r="C26" s="143"/>
      <c r="D26" s="143"/>
      <c r="E26" s="143"/>
      <c r="F26" s="143"/>
      <c r="G26" s="36">
        <v>45</v>
      </c>
      <c r="H26" s="37">
        <v>0.21825800000000001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231</v>
      </c>
      <c r="B28" s="144"/>
      <c r="C28" s="144"/>
      <c r="D28" s="144"/>
      <c r="E28" s="144"/>
      <c r="F28" s="144"/>
      <c r="G28" s="144"/>
      <c r="H28" s="144"/>
    </row>
    <row r="29" spans="1:8" ht="13.5" customHeight="1" x14ac:dyDescent="0.3">
      <c r="A29" s="29" t="s">
        <v>6</v>
      </c>
      <c r="B29" s="144" t="s">
        <v>7</v>
      </c>
      <c r="C29" s="144"/>
      <c r="D29" s="29" t="s">
        <v>232</v>
      </c>
      <c r="E29" s="29" t="s">
        <v>233</v>
      </c>
      <c r="F29" s="29" t="s">
        <v>212</v>
      </c>
      <c r="G29" s="29" t="s">
        <v>213</v>
      </c>
      <c r="H29" s="31" t="s">
        <v>214</v>
      </c>
    </row>
    <row r="30" spans="1:8" ht="12.75" customHeight="1" x14ac:dyDescent="0.3">
      <c r="A30" s="32" t="s">
        <v>286</v>
      </c>
      <c r="B30" s="152" t="s">
        <v>287</v>
      </c>
      <c r="C30" s="152"/>
      <c r="D30" s="36">
        <v>1</v>
      </c>
      <c r="E30" s="36">
        <v>4.04</v>
      </c>
      <c r="F30" s="35">
        <v>9.9599999999999994E-2</v>
      </c>
      <c r="G30" s="36">
        <v>0.40200000000000002</v>
      </c>
      <c r="H30" s="37">
        <v>1.9497999999999998E-3</v>
      </c>
    </row>
    <row r="31" spans="1:8" x14ac:dyDescent="0.3">
      <c r="A31" s="32" t="s">
        <v>305</v>
      </c>
      <c r="B31" s="152" t="s">
        <v>306</v>
      </c>
      <c r="C31" s="152"/>
      <c r="D31" s="36">
        <v>4</v>
      </c>
      <c r="E31" s="36">
        <v>3.65</v>
      </c>
      <c r="F31" s="35">
        <v>9.9599999999999994E-2</v>
      </c>
      <c r="G31" s="36">
        <v>1.454</v>
      </c>
      <c r="H31" s="37">
        <v>7.0521999999999998E-3</v>
      </c>
    </row>
    <row r="32" spans="1:8" x14ac:dyDescent="0.3">
      <c r="A32" s="32" t="s">
        <v>341</v>
      </c>
      <c r="B32" s="152" t="s">
        <v>342</v>
      </c>
      <c r="C32" s="152"/>
      <c r="D32" s="36">
        <v>2</v>
      </c>
      <c r="E32" s="36">
        <v>3.6</v>
      </c>
      <c r="F32" s="35">
        <v>9.9599999999999994E-2</v>
      </c>
      <c r="G32" s="36">
        <v>0.71699999999999997</v>
      </c>
      <c r="H32" s="37">
        <v>3.4776E-3</v>
      </c>
    </row>
    <row r="33" spans="1:8" x14ac:dyDescent="0.3">
      <c r="A33" s="32" t="s">
        <v>238</v>
      </c>
      <c r="B33" s="152" t="s">
        <v>239</v>
      </c>
      <c r="C33" s="152"/>
      <c r="D33" s="36">
        <v>5</v>
      </c>
      <c r="E33" s="36">
        <v>3.6</v>
      </c>
      <c r="F33" s="35">
        <v>9.9599999999999994E-2</v>
      </c>
      <c r="G33" s="36">
        <v>1.7929999999999999</v>
      </c>
      <c r="H33" s="37">
        <v>8.6964E-3</v>
      </c>
    </row>
    <row r="34" spans="1:8" x14ac:dyDescent="0.3">
      <c r="A34" s="142" t="s">
        <v>240</v>
      </c>
      <c r="B34" s="142"/>
      <c r="C34" s="142"/>
      <c r="D34" s="142"/>
      <c r="E34" s="142"/>
      <c r="F34" s="142"/>
      <c r="G34" s="36">
        <v>4.3659999999999997</v>
      </c>
      <c r="H34" s="37">
        <v>2.1176E-2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7" t="s">
        <v>241</v>
      </c>
      <c r="B36" s="148"/>
      <c r="C36" s="148"/>
      <c r="D36" s="148"/>
      <c r="E36" s="148"/>
      <c r="F36" s="148"/>
      <c r="G36" s="42"/>
      <c r="H36" s="20">
        <v>206.178</v>
      </c>
    </row>
    <row r="37" spans="1:8" x14ac:dyDescent="0.3">
      <c r="A37" s="41"/>
      <c r="B37" s="42"/>
      <c r="C37" s="42"/>
      <c r="D37" s="42"/>
      <c r="E37" s="42"/>
      <c r="F37" s="42"/>
      <c r="G37" s="42"/>
      <c r="H37" s="20"/>
    </row>
    <row r="38" spans="1:8" x14ac:dyDescent="0.3">
      <c r="A38" s="149" t="s">
        <v>242</v>
      </c>
      <c r="B38" s="150"/>
      <c r="C38" s="150"/>
      <c r="D38" s="150"/>
      <c r="E38" s="150"/>
      <c r="F38" s="150"/>
      <c r="G38" s="150"/>
      <c r="H38" s="151"/>
    </row>
    <row r="39" spans="1:8" x14ac:dyDescent="0.3">
      <c r="A39" s="147" t="s">
        <v>243</v>
      </c>
      <c r="B39" s="148"/>
      <c r="C39" s="148"/>
      <c r="D39" s="148"/>
      <c r="E39" s="148"/>
      <c r="F39" s="148"/>
      <c r="G39" s="42"/>
      <c r="H39" s="20">
        <v>43.296999999999997</v>
      </c>
    </row>
    <row r="40" spans="1:8" x14ac:dyDescent="0.3">
      <c r="A40" s="26"/>
      <c r="B40" s="21"/>
      <c r="C40" s="26"/>
      <c r="D40" s="27"/>
      <c r="E40" s="28"/>
      <c r="F40" s="27"/>
      <c r="G40" s="27"/>
      <c r="H40" s="28"/>
    </row>
    <row r="41" spans="1:8" x14ac:dyDescent="0.3">
      <c r="A41" s="145" t="s">
        <v>244</v>
      </c>
      <c r="B41" s="146"/>
      <c r="C41" s="146"/>
      <c r="D41" s="146"/>
      <c r="E41" s="146"/>
      <c r="F41" s="146"/>
      <c r="G41" s="43"/>
      <c r="H41" s="44">
        <v>249.47499999999999</v>
      </c>
    </row>
    <row r="42" spans="1:8" x14ac:dyDescent="0.3">
      <c r="A42" s="45"/>
      <c r="B42" s="23"/>
      <c r="C42" s="24"/>
      <c r="D42" s="46"/>
      <c r="E42" s="25"/>
      <c r="F42" s="46"/>
      <c r="G42" s="46"/>
      <c r="H42" s="25"/>
    </row>
    <row r="43" spans="1:8" x14ac:dyDescent="0.3">
      <c r="A43" s="47" t="s">
        <v>203</v>
      </c>
      <c r="B43" s="48" t="s">
        <v>423</v>
      </c>
      <c r="C43" s="49"/>
      <c r="D43" s="50"/>
      <c r="E43" s="50"/>
      <c r="F43" s="50"/>
      <c r="G43" s="50"/>
      <c r="H43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1:F21"/>
    <mergeCell ref="A13:F13"/>
    <mergeCell ref="A15:H15"/>
    <mergeCell ref="F2:H2"/>
    <mergeCell ref="B3:H3"/>
    <mergeCell ref="B4:H4"/>
    <mergeCell ref="A1:H1"/>
    <mergeCell ref="B5:H5"/>
    <mergeCell ref="B2:D2"/>
    <mergeCell ref="A7:H7"/>
    <mergeCell ref="A9:H9"/>
    <mergeCell ref="A23:H23"/>
    <mergeCell ref="A26:F26"/>
    <mergeCell ref="A28:H28"/>
    <mergeCell ref="A41:F41"/>
    <mergeCell ref="A39:F39"/>
    <mergeCell ref="A34:F34"/>
    <mergeCell ref="A36:F36"/>
    <mergeCell ref="A38:H38"/>
    <mergeCell ref="B31:C31"/>
    <mergeCell ref="B32:C32"/>
    <mergeCell ref="B33:C33"/>
    <mergeCell ref="B30:C30"/>
    <mergeCell ref="B29:C29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246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247</v>
      </c>
      <c r="B11" s="33" t="s">
        <v>248</v>
      </c>
      <c r="C11" s="34" t="s">
        <v>217</v>
      </c>
      <c r="D11" s="35">
        <v>1</v>
      </c>
      <c r="E11" s="36">
        <v>7.5</v>
      </c>
      <c r="F11" s="35">
        <v>8.0474999999999994</v>
      </c>
      <c r="G11" s="36">
        <v>60.356000000000002</v>
      </c>
      <c r="H11" s="37">
        <v>0.38855879999999998</v>
      </c>
    </row>
    <row r="12" spans="1:8" x14ac:dyDescent="0.3">
      <c r="A12" s="32" t="s">
        <v>218</v>
      </c>
      <c r="B12" s="33" t="s">
        <v>219</v>
      </c>
      <c r="C12" s="34" t="s">
        <v>220</v>
      </c>
      <c r="D12" s="35" t="s">
        <v>221</v>
      </c>
      <c r="E12" s="36" t="s">
        <v>1</v>
      </c>
      <c r="F12" s="35" t="s">
        <v>1</v>
      </c>
      <c r="G12" s="36">
        <v>4.5229999999999997</v>
      </c>
      <c r="H12" s="37">
        <v>2.9118100000000001E-2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64.879000000000005</v>
      </c>
      <c r="H13" s="37">
        <v>0.41767690000000002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x14ac:dyDescent="0.3">
      <c r="A17" s="39"/>
      <c r="B17" s="33"/>
      <c r="C17" s="34"/>
      <c r="D17" s="35"/>
      <c r="E17" s="36"/>
      <c r="F17" s="38"/>
      <c r="G17" s="36"/>
      <c r="H17" s="37"/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0</v>
      </c>
      <c r="H18" s="37">
        <v>0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x14ac:dyDescent="0.3">
      <c r="A22" s="32"/>
      <c r="B22" s="33"/>
      <c r="C22" s="34"/>
      <c r="D22" s="35"/>
      <c r="E22" s="36"/>
      <c r="F22" s="40"/>
      <c r="G22" s="6"/>
      <c r="H22" s="37"/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0</v>
      </c>
      <c r="H23" s="37">
        <v>0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249</v>
      </c>
      <c r="B27" s="152" t="s">
        <v>250</v>
      </c>
      <c r="C27" s="152"/>
      <c r="D27" s="36">
        <v>1</v>
      </c>
      <c r="E27" s="36">
        <v>4.04</v>
      </c>
      <c r="F27" s="35">
        <v>8.0474999999999994</v>
      </c>
      <c r="G27" s="36">
        <v>32.512</v>
      </c>
      <c r="H27" s="37">
        <v>0.20930520000000002</v>
      </c>
    </row>
    <row r="28" spans="1:8" x14ac:dyDescent="0.3">
      <c r="A28" s="32" t="s">
        <v>238</v>
      </c>
      <c r="B28" s="152" t="s">
        <v>239</v>
      </c>
      <c r="C28" s="152"/>
      <c r="D28" s="36">
        <v>2</v>
      </c>
      <c r="E28" s="36">
        <v>3.6</v>
      </c>
      <c r="F28" s="35">
        <v>8.0474999999999994</v>
      </c>
      <c r="G28" s="36">
        <v>57.942</v>
      </c>
      <c r="H28" s="37">
        <v>0.37301800000000002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90.454000000000008</v>
      </c>
      <c r="H29" s="37">
        <v>0.58232320000000004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155.333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32.619999999999997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187.953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251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5:H25"/>
    <mergeCell ref="A36:F36"/>
    <mergeCell ref="A34:F34"/>
    <mergeCell ref="A29:F29"/>
    <mergeCell ref="A31:F31"/>
    <mergeCell ref="A33:H33"/>
    <mergeCell ref="B28:C28"/>
    <mergeCell ref="B27:C27"/>
    <mergeCell ref="B26:C26"/>
    <mergeCell ref="A18:F18"/>
    <mergeCell ref="A20:H20"/>
    <mergeCell ref="A23:F23"/>
    <mergeCell ref="A13:F13"/>
    <mergeCell ref="A15:H1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IV44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419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420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31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424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0.51600000000000001</v>
      </c>
      <c r="H11" s="37">
        <v>2.4362599999999998E-2</v>
      </c>
    </row>
    <row r="12" spans="1:8" x14ac:dyDescent="0.3">
      <c r="A12" s="32" t="s">
        <v>425</v>
      </c>
      <c r="B12" s="33" t="s">
        <v>426</v>
      </c>
      <c r="C12" s="34" t="s">
        <v>217</v>
      </c>
      <c r="D12" s="35">
        <v>1</v>
      </c>
      <c r="E12" s="36">
        <v>0.12</v>
      </c>
      <c r="F12" s="35">
        <v>0.4</v>
      </c>
      <c r="G12" s="36">
        <v>4.8000000000000001E-2</v>
      </c>
      <c r="H12" s="37">
        <v>2.2663000000000002E-3</v>
      </c>
    </row>
    <row r="13" spans="1:8" x14ac:dyDescent="0.3">
      <c r="A13" s="32" t="s">
        <v>427</v>
      </c>
      <c r="B13" s="33" t="s">
        <v>428</v>
      </c>
      <c r="C13" s="34" t="s">
        <v>217</v>
      </c>
      <c r="D13" s="35">
        <v>1</v>
      </c>
      <c r="E13" s="36">
        <v>4.5</v>
      </c>
      <c r="F13" s="35">
        <v>0.4</v>
      </c>
      <c r="G13" s="36">
        <v>1.8</v>
      </c>
      <c r="H13" s="37">
        <v>8.49858E-2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2.3639999999999999</v>
      </c>
      <c r="H14" s="37">
        <v>0.11161470000000001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x14ac:dyDescent="0.3">
      <c r="A18" s="32" t="s">
        <v>429</v>
      </c>
      <c r="B18" s="33" t="s">
        <v>430</v>
      </c>
      <c r="C18" s="34" t="s">
        <v>84</v>
      </c>
      <c r="D18" s="35">
        <v>1</v>
      </c>
      <c r="E18" s="36">
        <v>1.6</v>
      </c>
      <c r="F18" s="38"/>
      <c r="G18" s="36">
        <v>1.6</v>
      </c>
      <c r="H18" s="37">
        <v>7.5542999999999999E-2</v>
      </c>
    </row>
    <row r="19" spans="1:8" x14ac:dyDescent="0.3">
      <c r="A19" s="39" t="s">
        <v>431</v>
      </c>
      <c r="B19" s="33" t="s">
        <v>432</v>
      </c>
      <c r="C19" s="34" t="s">
        <v>84</v>
      </c>
      <c r="D19" s="35">
        <v>1</v>
      </c>
      <c r="E19" s="36">
        <v>1</v>
      </c>
      <c r="F19" s="38"/>
      <c r="G19" s="36">
        <v>1</v>
      </c>
      <c r="H19" s="37">
        <v>4.7214400000000004E-2</v>
      </c>
    </row>
    <row r="20" spans="1:8" x14ac:dyDescent="0.3">
      <c r="A20" s="39" t="s">
        <v>433</v>
      </c>
      <c r="B20" s="33" t="s">
        <v>434</v>
      </c>
      <c r="C20" s="34" t="s">
        <v>84</v>
      </c>
      <c r="D20" s="35">
        <v>1</v>
      </c>
      <c r="E20" s="36">
        <v>1.6</v>
      </c>
      <c r="F20" s="38"/>
      <c r="G20" s="36">
        <v>1.6</v>
      </c>
      <c r="H20" s="37">
        <v>7.5542999999999999E-2</v>
      </c>
    </row>
    <row r="21" spans="1:8" x14ac:dyDescent="0.3">
      <c r="A21" s="39" t="s">
        <v>435</v>
      </c>
      <c r="B21" s="33" t="s">
        <v>436</v>
      </c>
      <c r="C21" s="34" t="s">
        <v>84</v>
      </c>
      <c r="D21" s="35">
        <v>1</v>
      </c>
      <c r="E21" s="36">
        <v>4.3</v>
      </c>
      <c r="F21" s="38"/>
      <c r="G21" s="36">
        <v>4.3</v>
      </c>
      <c r="H21" s="37">
        <v>0.2030217</v>
      </c>
    </row>
    <row r="22" spans="1:8" x14ac:dyDescent="0.3">
      <c r="A22" s="142" t="s">
        <v>226</v>
      </c>
      <c r="B22" s="142"/>
      <c r="C22" s="142"/>
      <c r="D22" s="142"/>
      <c r="E22" s="142"/>
      <c r="F22" s="142"/>
      <c r="G22" s="36">
        <v>8.5</v>
      </c>
      <c r="H22" s="37">
        <v>0.40132210000000001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227</v>
      </c>
      <c r="B24" s="144"/>
      <c r="C24" s="144"/>
      <c r="D24" s="144"/>
      <c r="E24" s="144"/>
      <c r="F24" s="144"/>
      <c r="G24" s="144"/>
      <c r="H24" s="144"/>
    </row>
    <row r="25" spans="1:8" x14ac:dyDescent="0.3">
      <c r="A25" s="29" t="s">
        <v>6</v>
      </c>
      <c r="B25" s="29" t="s">
        <v>7</v>
      </c>
      <c r="C25" s="29" t="s">
        <v>8</v>
      </c>
      <c r="D25" s="29" t="s">
        <v>9</v>
      </c>
      <c r="E25" s="29" t="s">
        <v>228</v>
      </c>
      <c r="F25" s="29" t="s">
        <v>229</v>
      </c>
      <c r="G25" s="29" t="s">
        <v>213</v>
      </c>
      <c r="H25" s="31" t="s">
        <v>214</v>
      </c>
    </row>
    <row r="26" spans="1:8" x14ac:dyDescent="0.3">
      <c r="A26" s="32"/>
      <c r="B26" s="33"/>
      <c r="C26" s="34"/>
      <c r="D26" s="35"/>
      <c r="E26" s="36"/>
      <c r="F26" s="40"/>
      <c r="G26" s="6"/>
      <c r="H26" s="37"/>
    </row>
    <row r="27" spans="1:8" x14ac:dyDescent="0.3">
      <c r="A27" s="142" t="s">
        <v>230</v>
      </c>
      <c r="B27" s="143"/>
      <c r="C27" s="143"/>
      <c r="D27" s="143"/>
      <c r="E27" s="143"/>
      <c r="F27" s="143"/>
      <c r="G27" s="36">
        <v>0</v>
      </c>
      <c r="H27" s="37">
        <v>0</v>
      </c>
    </row>
    <row r="28" spans="1:8" x14ac:dyDescent="0.3">
      <c r="A28" s="26"/>
      <c r="B28" s="21"/>
      <c r="C28" s="26"/>
      <c r="D28" s="27"/>
      <c r="E28" s="28"/>
      <c r="F28" s="27"/>
      <c r="G28" s="27"/>
      <c r="H28" s="28"/>
    </row>
    <row r="29" spans="1:8" x14ac:dyDescent="0.3">
      <c r="A29" s="144" t="s">
        <v>231</v>
      </c>
      <c r="B29" s="144"/>
      <c r="C29" s="144"/>
      <c r="D29" s="144"/>
      <c r="E29" s="144"/>
      <c r="F29" s="144"/>
      <c r="G29" s="144"/>
      <c r="H29" s="144"/>
    </row>
    <row r="30" spans="1:8" ht="13.5" customHeight="1" x14ac:dyDescent="0.3">
      <c r="A30" s="29" t="s">
        <v>6</v>
      </c>
      <c r="B30" s="144" t="s">
        <v>7</v>
      </c>
      <c r="C30" s="144"/>
      <c r="D30" s="29" t="s">
        <v>232</v>
      </c>
      <c r="E30" s="29" t="s">
        <v>233</v>
      </c>
      <c r="F30" s="29" t="s">
        <v>212</v>
      </c>
      <c r="G30" s="29" t="s">
        <v>213</v>
      </c>
      <c r="H30" s="31" t="s">
        <v>214</v>
      </c>
    </row>
    <row r="31" spans="1:8" ht="12.75" customHeight="1" x14ac:dyDescent="0.3">
      <c r="A31" s="32" t="s">
        <v>286</v>
      </c>
      <c r="B31" s="152" t="s">
        <v>287</v>
      </c>
      <c r="C31" s="152"/>
      <c r="D31" s="36">
        <v>1</v>
      </c>
      <c r="E31" s="36">
        <v>4.04</v>
      </c>
      <c r="F31" s="35">
        <v>0.4</v>
      </c>
      <c r="G31" s="36">
        <v>1.6160000000000001</v>
      </c>
      <c r="H31" s="37">
        <v>7.6298400000000002E-2</v>
      </c>
    </row>
    <row r="32" spans="1:8" x14ac:dyDescent="0.3">
      <c r="A32" s="32" t="s">
        <v>437</v>
      </c>
      <c r="B32" s="152" t="s">
        <v>438</v>
      </c>
      <c r="C32" s="152"/>
      <c r="D32" s="36">
        <v>3</v>
      </c>
      <c r="E32" s="36">
        <v>3.65</v>
      </c>
      <c r="F32" s="35">
        <v>0.4</v>
      </c>
      <c r="G32" s="36">
        <v>4.38</v>
      </c>
      <c r="H32" s="37">
        <v>0.20679890000000001</v>
      </c>
    </row>
    <row r="33" spans="1:8" x14ac:dyDescent="0.3">
      <c r="A33" s="32" t="s">
        <v>341</v>
      </c>
      <c r="B33" s="152" t="s">
        <v>342</v>
      </c>
      <c r="C33" s="152"/>
      <c r="D33" s="36">
        <v>2</v>
      </c>
      <c r="E33" s="36">
        <v>3.6</v>
      </c>
      <c r="F33" s="35">
        <v>0.4</v>
      </c>
      <c r="G33" s="36">
        <v>2.88</v>
      </c>
      <c r="H33" s="37">
        <v>0.1359773</v>
      </c>
    </row>
    <row r="34" spans="1:8" x14ac:dyDescent="0.3">
      <c r="A34" s="32" t="s">
        <v>238</v>
      </c>
      <c r="B34" s="152" t="s">
        <v>239</v>
      </c>
      <c r="C34" s="152"/>
      <c r="D34" s="36">
        <v>1</v>
      </c>
      <c r="E34" s="36">
        <v>3.6</v>
      </c>
      <c r="F34" s="35">
        <v>0.4</v>
      </c>
      <c r="G34" s="36">
        <v>1.44</v>
      </c>
      <c r="H34" s="37">
        <v>6.7988699999999999E-2</v>
      </c>
    </row>
    <row r="35" spans="1:8" x14ac:dyDescent="0.3">
      <c r="A35" s="142" t="s">
        <v>240</v>
      </c>
      <c r="B35" s="142"/>
      <c r="C35" s="142"/>
      <c r="D35" s="142"/>
      <c r="E35" s="142"/>
      <c r="F35" s="142"/>
      <c r="G35" s="36">
        <v>10.316000000000001</v>
      </c>
      <c r="H35" s="37">
        <v>0.48706330000000003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7" t="s">
        <v>241</v>
      </c>
      <c r="B37" s="148"/>
      <c r="C37" s="148"/>
      <c r="D37" s="148"/>
      <c r="E37" s="148"/>
      <c r="F37" s="148"/>
      <c r="G37" s="42"/>
      <c r="H37" s="20">
        <v>21.18</v>
      </c>
    </row>
    <row r="38" spans="1:8" x14ac:dyDescent="0.3">
      <c r="A38" s="41"/>
      <c r="B38" s="42"/>
      <c r="C38" s="42"/>
      <c r="D38" s="42"/>
      <c r="E38" s="42"/>
      <c r="F38" s="42"/>
      <c r="G38" s="42"/>
      <c r="H38" s="20"/>
    </row>
    <row r="39" spans="1:8" x14ac:dyDescent="0.3">
      <c r="A39" s="149" t="s">
        <v>242</v>
      </c>
      <c r="B39" s="150"/>
      <c r="C39" s="150"/>
      <c r="D39" s="150"/>
      <c r="E39" s="150"/>
      <c r="F39" s="150"/>
      <c r="G39" s="150"/>
      <c r="H39" s="151"/>
    </row>
    <row r="40" spans="1:8" x14ac:dyDescent="0.3">
      <c r="A40" s="147" t="s">
        <v>243</v>
      </c>
      <c r="B40" s="148"/>
      <c r="C40" s="148"/>
      <c r="D40" s="148"/>
      <c r="E40" s="148"/>
      <c r="F40" s="148"/>
      <c r="G40" s="42"/>
      <c r="H40" s="20">
        <v>4.4480000000000004</v>
      </c>
    </row>
    <row r="41" spans="1:8" x14ac:dyDescent="0.3">
      <c r="A41" s="26"/>
      <c r="B41" s="21"/>
      <c r="C41" s="26"/>
      <c r="D41" s="27"/>
      <c r="E41" s="28"/>
      <c r="F41" s="27"/>
      <c r="G41" s="27"/>
      <c r="H41" s="28"/>
    </row>
    <row r="42" spans="1:8" x14ac:dyDescent="0.3">
      <c r="A42" s="145" t="s">
        <v>244</v>
      </c>
      <c r="B42" s="146"/>
      <c r="C42" s="146"/>
      <c r="D42" s="146"/>
      <c r="E42" s="146"/>
      <c r="F42" s="146"/>
      <c r="G42" s="43"/>
      <c r="H42" s="44">
        <v>25.628</v>
      </c>
    </row>
    <row r="43" spans="1:8" x14ac:dyDescent="0.3">
      <c r="A43" s="45"/>
      <c r="B43" s="23"/>
      <c r="C43" s="24"/>
      <c r="D43" s="46"/>
      <c r="E43" s="25"/>
      <c r="F43" s="46"/>
      <c r="G43" s="46"/>
      <c r="H43" s="25"/>
    </row>
    <row r="44" spans="1:8" x14ac:dyDescent="0.3">
      <c r="A44" s="47" t="s">
        <v>203</v>
      </c>
      <c r="B44" s="48" t="s">
        <v>439</v>
      </c>
      <c r="C44" s="49"/>
      <c r="D44" s="50"/>
      <c r="E44" s="50"/>
      <c r="F44" s="50"/>
      <c r="G44" s="50"/>
      <c r="H44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2:F22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24:H24"/>
    <mergeCell ref="A27:F27"/>
    <mergeCell ref="A29:H29"/>
    <mergeCell ref="A42:F42"/>
    <mergeCell ref="A40:F40"/>
    <mergeCell ref="A35:F35"/>
    <mergeCell ref="A37:F37"/>
    <mergeCell ref="A39:H39"/>
    <mergeCell ref="B32:C32"/>
    <mergeCell ref="B33:C33"/>
    <mergeCell ref="B34:C34"/>
    <mergeCell ref="B31:C31"/>
    <mergeCell ref="B30:C30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IV44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75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76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77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440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1.4E-2</v>
      </c>
      <c r="H11" s="37">
        <v>9.0264000000000004E-3</v>
      </c>
    </row>
    <row r="12" spans="1:8" x14ac:dyDescent="0.3">
      <c r="A12" s="32" t="s">
        <v>441</v>
      </c>
      <c r="B12" s="33" t="s">
        <v>442</v>
      </c>
      <c r="C12" s="34" t="s">
        <v>217</v>
      </c>
      <c r="D12" s="35">
        <v>1</v>
      </c>
      <c r="E12" s="36">
        <v>0.75</v>
      </c>
      <c r="F12" s="35">
        <v>1.515E-2</v>
      </c>
      <c r="G12" s="36">
        <v>1.0999999999999999E-2</v>
      </c>
      <c r="H12" s="37">
        <v>7.0921999999999999E-3</v>
      </c>
    </row>
    <row r="13" spans="1:8" x14ac:dyDescent="0.3">
      <c r="A13" s="32" t="s">
        <v>443</v>
      </c>
      <c r="B13" s="33" t="s">
        <v>444</v>
      </c>
      <c r="C13" s="34" t="s">
        <v>217</v>
      </c>
      <c r="D13" s="35">
        <v>1</v>
      </c>
      <c r="E13" s="36">
        <v>3.36</v>
      </c>
      <c r="F13" s="35">
        <v>1.515E-2</v>
      </c>
      <c r="G13" s="36">
        <v>5.0999999999999997E-2</v>
      </c>
      <c r="H13" s="37">
        <v>3.2881999999999995E-2</v>
      </c>
    </row>
    <row r="14" spans="1:8" x14ac:dyDescent="0.3">
      <c r="A14" s="32" t="s">
        <v>425</v>
      </c>
      <c r="B14" s="33" t="s">
        <v>426</v>
      </c>
      <c r="C14" s="34" t="s">
        <v>217</v>
      </c>
      <c r="D14" s="35">
        <v>10</v>
      </c>
      <c r="E14" s="36">
        <v>0.12</v>
      </c>
      <c r="F14" s="35">
        <v>1.515E-2</v>
      </c>
      <c r="G14" s="36">
        <v>1.7999999999999999E-2</v>
      </c>
      <c r="H14" s="37">
        <v>1.1605399999999998E-2</v>
      </c>
    </row>
    <row r="15" spans="1:8" x14ac:dyDescent="0.3">
      <c r="A15" s="142" t="s">
        <v>224</v>
      </c>
      <c r="B15" s="142"/>
      <c r="C15" s="142"/>
      <c r="D15" s="142"/>
      <c r="E15" s="142"/>
      <c r="F15" s="142"/>
      <c r="G15" s="36">
        <v>9.4E-2</v>
      </c>
      <c r="H15" s="37">
        <v>6.0606E-2</v>
      </c>
    </row>
    <row r="16" spans="1:8" x14ac:dyDescent="0.3">
      <c r="A16" s="26"/>
      <c r="B16" s="21"/>
      <c r="C16" s="26"/>
      <c r="D16" s="27"/>
      <c r="E16" s="28"/>
      <c r="F16" s="27"/>
      <c r="G16" s="27"/>
      <c r="H16" s="28"/>
    </row>
    <row r="17" spans="1:8" x14ac:dyDescent="0.3">
      <c r="A17" s="144" t="s">
        <v>225</v>
      </c>
      <c r="B17" s="144"/>
      <c r="C17" s="144"/>
      <c r="D17" s="144"/>
      <c r="E17" s="144"/>
      <c r="F17" s="144"/>
      <c r="G17" s="144"/>
      <c r="H17" s="144"/>
    </row>
    <row r="18" spans="1:8" x14ac:dyDescent="0.3">
      <c r="A18" s="29" t="s">
        <v>6</v>
      </c>
      <c r="B18" s="29" t="s">
        <v>7</v>
      </c>
      <c r="C18" s="29" t="s">
        <v>8</v>
      </c>
      <c r="D18" s="30" t="s">
        <v>9</v>
      </c>
      <c r="E18" s="31" t="s">
        <v>211</v>
      </c>
      <c r="F18" s="38"/>
      <c r="G18" s="31" t="s">
        <v>213</v>
      </c>
      <c r="H18" s="31" t="s">
        <v>214</v>
      </c>
    </row>
    <row r="19" spans="1:8" x14ac:dyDescent="0.3">
      <c r="A19" s="32" t="s">
        <v>445</v>
      </c>
      <c r="B19" s="33" t="s">
        <v>446</v>
      </c>
      <c r="C19" s="34" t="s">
        <v>77</v>
      </c>
      <c r="D19" s="35">
        <v>0.08</v>
      </c>
      <c r="E19" s="36">
        <v>1.67</v>
      </c>
      <c r="F19" s="38"/>
      <c r="G19" s="36">
        <v>0.13400000000000001</v>
      </c>
      <c r="H19" s="37">
        <v>8.6395899999999998E-2</v>
      </c>
    </row>
    <row r="20" spans="1:8" ht="22.8" x14ac:dyDescent="0.3">
      <c r="A20" s="39" t="s">
        <v>447</v>
      </c>
      <c r="B20" s="33" t="s">
        <v>448</v>
      </c>
      <c r="C20" s="34" t="s">
        <v>77</v>
      </c>
      <c r="D20" s="35">
        <v>1.05</v>
      </c>
      <c r="E20" s="36">
        <v>0.85</v>
      </c>
      <c r="F20" s="38"/>
      <c r="G20" s="36">
        <v>0.89300000000000002</v>
      </c>
      <c r="H20" s="37">
        <v>0.57575759999999998</v>
      </c>
    </row>
    <row r="21" spans="1:8" x14ac:dyDescent="0.3">
      <c r="A21" s="39" t="s">
        <v>449</v>
      </c>
      <c r="B21" s="33" t="s">
        <v>450</v>
      </c>
      <c r="C21" s="34" t="s">
        <v>77</v>
      </c>
      <c r="D21" s="35">
        <v>8.0000000000000002E-3</v>
      </c>
      <c r="E21" s="36">
        <v>8.17</v>
      </c>
      <c r="F21" s="38"/>
      <c r="G21" s="36">
        <v>6.5000000000000002E-2</v>
      </c>
      <c r="H21" s="37">
        <v>4.1908399999999998E-2</v>
      </c>
    </row>
    <row r="22" spans="1:8" x14ac:dyDescent="0.3">
      <c r="A22" s="39" t="s">
        <v>451</v>
      </c>
      <c r="B22" s="33" t="s">
        <v>452</v>
      </c>
      <c r="C22" s="34" t="s">
        <v>84</v>
      </c>
      <c r="D22" s="35">
        <v>1.4999999999999999E-2</v>
      </c>
      <c r="E22" s="36">
        <v>2.15</v>
      </c>
      <c r="F22" s="38"/>
      <c r="G22" s="36">
        <v>3.2000000000000001E-2</v>
      </c>
      <c r="H22" s="37">
        <v>2.0631900000000002E-2</v>
      </c>
    </row>
    <row r="23" spans="1:8" x14ac:dyDescent="0.3">
      <c r="A23" s="142" t="s">
        <v>226</v>
      </c>
      <c r="B23" s="142"/>
      <c r="C23" s="142"/>
      <c r="D23" s="142"/>
      <c r="E23" s="142"/>
      <c r="F23" s="142"/>
      <c r="G23" s="36">
        <v>1.1240000000000001</v>
      </c>
      <c r="H23" s="37">
        <v>0.72469380000000005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227</v>
      </c>
      <c r="B25" s="144"/>
      <c r="C25" s="144"/>
      <c r="D25" s="144"/>
      <c r="E25" s="144"/>
      <c r="F25" s="144"/>
      <c r="G25" s="144"/>
      <c r="H25" s="144"/>
    </row>
    <row r="26" spans="1:8" x14ac:dyDescent="0.3">
      <c r="A26" s="29" t="s">
        <v>6</v>
      </c>
      <c r="B26" s="29" t="s">
        <v>7</v>
      </c>
      <c r="C26" s="29" t="s">
        <v>8</v>
      </c>
      <c r="D26" s="29" t="s">
        <v>9</v>
      </c>
      <c r="E26" s="29" t="s">
        <v>228</v>
      </c>
      <c r="F26" s="29" t="s">
        <v>229</v>
      </c>
      <c r="G26" s="29" t="s">
        <v>213</v>
      </c>
      <c r="H26" s="31" t="s">
        <v>214</v>
      </c>
    </row>
    <row r="27" spans="1:8" ht="22.8" x14ac:dyDescent="0.3">
      <c r="A27" s="32" t="s">
        <v>453</v>
      </c>
      <c r="B27" s="33" t="s">
        <v>454</v>
      </c>
      <c r="C27" s="34" t="s">
        <v>455</v>
      </c>
      <c r="D27" s="35">
        <v>115</v>
      </c>
      <c r="E27" s="36">
        <v>0.05</v>
      </c>
      <c r="F27" s="51">
        <v>8.9999999999999993E-3</v>
      </c>
      <c r="G27" s="36">
        <v>5.1999999999999998E-2</v>
      </c>
      <c r="H27" s="37">
        <v>3.3526799999999995E-2</v>
      </c>
    </row>
    <row r="28" spans="1:8" x14ac:dyDescent="0.3">
      <c r="A28" s="142" t="s">
        <v>230</v>
      </c>
      <c r="B28" s="143"/>
      <c r="C28" s="143"/>
      <c r="D28" s="143"/>
      <c r="E28" s="143"/>
      <c r="F28" s="143"/>
      <c r="G28" s="36">
        <v>5.1999999999999998E-2</v>
      </c>
      <c r="H28" s="37">
        <v>3.3526799999999995E-2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4" t="s">
        <v>231</v>
      </c>
      <c r="B30" s="144"/>
      <c r="C30" s="144"/>
      <c r="D30" s="144"/>
      <c r="E30" s="144"/>
      <c r="F30" s="144"/>
      <c r="G30" s="144"/>
      <c r="H30" s="144"/>
    </row>
    <row r="31" spans="1:8" ht="13.5" customHeight="1" x14ac:dyDescent="0.3">
      <c r="A31" s="29" t="s">
        <v>6</v>
      </c>
      <c r="B31" s="144" t="s">
        <v>7</v>
      </c>
      <c r="C31" s="144"/>
      <c r="D31" s="29" t="s">
        <v>232</v>
      </c>
      <c r="E31" s="29" t="s">
        <v>233</v>
      </c>
      <c r="F31" s="29" t="s">
        <v>212</v>
      </c>
      <c r="G31" s="29" t="s">
        <v>213</v>
      </c>
      <c r="H31" s="31" t="s">
        <v>214</v>
      </c>
    </row>
    <row r="32" spans="1:8" ht="12.75" customHeight="1" x14ac:dyDescent="0.3">
      <c r="A32" s="32" t="s">
        <v>305</v>
      </c>
      <c r="B32" s="152" t="s">
        <v>306</v>
      </c>
      <c r="C32" s="152"/>
      <c r="D32" s="36">
        <v>2</v>
      </c>
      <c r="E32" s="36">
        <v>3.65</v>
      </c>
      <c r="F32" s="35">
        <v>1.515E-2</v>
      </c>
      <c r="G32" s="36">
        <v>0.111</v>
      </c>
      <c r="H32" s="37">
        <v>7.1566699999999997E-2</v>
      </c>
    </row>
    <row r="33" spans="1:8" x14ac:dyDescent="0.3">
      <c r="A33" s="32" t="s">
        <v>238</v>
      </c>
      <c r="B33" s="152" t="s">
        <v>239</v>
      </c>
      <c r="C33" s="152"/>
      <c r="D33" s="36">
        <v>2</v>
      </c>
      <c r="E33" s="36">
        <v>3.6</v>
      </c>
      <c r="F33" s="35">
        <v>1.515E-2</v>
      </c>
      <c r="G33" s="36">
        <v>0.109</v>
      </c>
      <c r="H33" s="37">
        <v>7.0277199999999998E-2</v>
      </c>
    </row>
    <row r="34" spans="1:8" x14ac:dyDescent="0.3">
      <c r="A34" s="32" t="s">
        <v>286</v>
      </c>
      <c r="B34" s="152" t="s">
        <v>287</v>
      </c>
      <c r="C34" s="152"/>
      <c r="D34" s="36">
        <v>1</v>
      </c>
      <c r="E34" s="36">
        <v>4.04</v>
      </c>
      <c r="F34" s="35">
        <v>1.515E-2</v>
      </c>
      <c r="G34" s="36">
        <v>6.0999999999999999E-2</v>
      </c>
      <c r="H34" s="37">
        <v>3.9329499999999996E-2</v>
      </c>
    </row>
    <row r="35" spans="1:8" x14ac:dyDescent="0.3">
      <c r="A35" s="142" t="s">
        <v>240</v>
      </c>
      <c r="B35" s="142"/>
      <c r="C35" s="142"/>
      <c r="D35" s="142"/>
      <c r="E35" s="142"/>
      <c r="F35" s="142"/>
      <c r="G35" s="36">
        <v>0.28100000000000003</v>
      </c>
      <c r="H35" s="37">
        <v>0.18117339999999998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7" t="s">
        <v>241</v>
      </c>
      <c r="B37" s="148"/>
      <c r="C37" s="148"/>
      <c r="D37" s="148"/>
      <c r="E37" s="148"/>
      <c r="F37" s="148"/>
      <c r="G37" s="42"/>
      <c r="H37" s="20">
        <v>1.5509999999999999</v>
      </c>
    </row>
    <row r="38" spans="1:8" x14ac:dyDescent="0.3">
      <c r="A38" s="41"/>
      <c r="B38" s="42"/>
      <c r="C38" s="42"/>
      <c r="D38" s="42"/>
      <c r="E38" s="42"/>
      <c r="F38" s="42"/>
      <c r="G38" s="42"/>
      <c r="H38" s="20"/>
    </row>
    <row r="39" spans="1:8" x14ac:dyDescent="0.3">
      <c r="A39" s="149" t="s">
        <v>242</v>
      </c>
      <c r="B39" s="150"/>
      <c r="C39" s="150"/>
      <c r="D39" s="150"/>
      <c r="E39" s="150"/>
      <c r="F39" s="150"/>
      <c r="G39" s="150"/>
      <c r="H39" s="151"/>
    </row>
    <row r="40" spans="1:8" x14ac:dyDescent="0.3">
      <c r="A40" s="147" t="s">
        <v>243</v>
      </c>
      <c r="B40" s="148"/>
      <c r="C40" s="148"/>
      <c r="D40" s="148"/>
      <c r="E40" s="148"/>
      <c r="F40" s="148"/>
      <c r="G40" s="42"/>
      <c r="H40" s="20">
        <v>0.32600000000000001</v>
      </c>
    </row>
    <row r="41" spans="1:8" x14ac:dyDescent="0.3">
      <c r="A41" s="26"/>
      <c r="B41" s="21"/>
      <c r="C41" s="26"/>
      <c r="D41" s="27"/>
      <c r="E41" s="28"/>
      <c r="F41" s="27"/>
      <c r="G41" s="27"/>
      <c r="H41" s="28"/>
    </row>
    <row r="42" spans="1:8" x14ac:dyDescent="0.3">
      <c r="A42" s="145" t="s">
        <v>244</v>
      </c>
      <c r="B42" s="146"/>
      <c r="C42" s="146"/>
      <c r="D42" s="146"/>
      <c r="E42" s="146"/>
      <c r="F42" s="146"/>
      <c r="G42" s="43"/>
      <c r="H42" s="44">
        <v>1.877</v>
      </c>
    </row>
    <row r="43" spans="1:8" x14ac:dyDescent="0.3">
      <c r="A43" s="45"/>
      <c r="B43" s="23"/>
      <c r="C43" s="24"/>
      <c r="D43" s="46"/>
      <c r="E43" s="25"/>
      <c r="F43" s="46"/>
      <c r="G43" s="46"/>
      <c r="H43" s="25"/>
    </row>
    <row r="44" spans="1:8" x14ac:dyDescent="0.3">
      <c r="A44" s="47" t="s">
        <v>203</v>
      </c>
      <c r="B44" s="48" t="s">
        <v>456</v>
      </c>
      <c r="C44" s="49"/>
      <c r="D44" s="50"/>
      <c r="E44" s="50"/>
      <c r="F44" s="50"/>
      <c r="G44" s="50"/>
      <c r="H44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3:F23"/>
    <mergeCell ref="A25:H25"/>
    <mergeCell ref="A15:F15"/>
    <mergeCell ref="A17:H17"/>
    <mergeCell ref="F2:H2"/>
    <mergeCell ref="B3:H3"/>
    <mergeCell ref="B4:H4"/>
    <mergeCell ref="A1:H1"/>
    <mergeCell ref="B5:H5"/>
    <mergeCell ref="B2:D2"/>
    <mergeCell ref="A7:H7"/>
    <mergeCell ref="A9:H9"/>
    <mergeCell ref="A28:F28"/>
    <mergeCell ref="A30:H30"/>
    <mergeCell ref="A42:F42"/>
    <mergeCell ref="A40:F40"/>
    <mergeCell ref="A35:F35"/>
    <mergeCell ref="A37:F37"/>
    <mergeCell ref="A39:H39"/>
    <mergeCell ref="B33:C33"/>
    <mergeCell ref="B34:C34"/>
    <mergeCell ref="B32:C32"/>
    <mergeCell ref="B31:C3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IV3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78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79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457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0.16900000000000001</v>
      </c>
      <c r="H11" s="37">
        <v>3.72165E-2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0.16900000000000001</v>
      </c>
      <c r="H12" s="37">
        <v>3.72165E-2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2" t="s">
        <v>458</v>
      </c>
      <c r="B16" s="33" t="s">
        <v>459</v>
      </c>
      <c r="C16" s="34" t="s">
        <v>34</v>
      </c>
      <c r="D16" s="35">
        <v>1</v>
      </c>
      <c r="E16" s="36">
        <v>1</v>
      </c>
      <c r="F16" s="38"/>
      <c r="G16" s="36">
        <v>1</v>
      </c>
      <c r="H16" s="37">
        <v>0.22021579999999999</v>
      </c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1</v>
      </c>
      <c r="H17" s="37">
        <v>0.22021579999999999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238</v>
      </c>
      <c r="B26" s="152" t="s">
        <v>239</v>
      </c>
      <c r="C26" s="152"/>
      <c r="D26" s="36">
        <v>2</v>
      </c>
      <c r="E26" s="36">
        <v>3.6</v>
      </c>
      <c r="F26" s="35">
        <v>0.3</v>
      </c>
      <c r="G26" s="36">
        <v>2.16</v>
      </c>
      <c r="H26" s="37">
        <v>0.47566619999999998</v>
      </c>
    </row>
    <row r="27" spans="1:8" x14ac:dyDescent="0.3">
      <c r="A27" s="32" t="s">
        <v>286</v>
      </c>
      <c r="B27" s="152" t="s">
        <v>287</v>
      </c>
      <c r="C27" s="152"/>
      <c r="D27" s="36">
        <v>1</v>
      </c>
      <c r="E27" s="36">
        <v>4.04</v>
      </c>
      <c r="F27" s="35">
        <v>0.3</v>
      </c>
      <c r="G27" s="36">
        <v>1.212</v>
      </c>
      <c r="H27" s="37">
        <v>0.26690159999999996</v>
      </c>
    </row>
    <row r="28" spans="1:8" x14ac:dyDescent="0.3">
      <c r="A28" s="142" t="s">
        <v>240</v>
      </c>
      <c r="B28" s="142"/>
      <c r="C28" s="142"/>
      <c r="D28" s="142"/>
      <c r="E28" s="142"/>
      <c r="F28" s="142"/>
      <c r="G28" s="36">
        <v>3.3719999999999999</v>
      </c>
      <c r="H28" s="37">
        <v>0.74256779999999989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7" t="s">
        <v>241</v>
      </c>
      <c r="B30" s="148"/>
      <c r="C30" s="148"/>
      <c r="D30" s="148"/>
      <c r="E30" s="148"/>
      <c r="F30" s="148"/>
      <c r="G30" s="42"/>
      <c r="H30" s="20">
        <v>4.5410000000000004</v>
      </c>
    </row>
    <row r="31" spans="1:8" x14ac:dyDescent="0.3">
      <c r="A31" s="41"/>
      <c r="B31" s="42"/>
      <c r="C31" s="42"/>
      <c r="D31" s="42"/>
      <c r="E31" s="42"/>
      <c r="F31" s="42"/>
      <c r="G31" s="42"/>
      <c r="H31" s="20"/>
    </row>
    <row r="32" spans="1:8" x14ac:dyDescent="0.3">
      <c r="A32" s="149" t="s">
        <v>242</v>
      </c>
      <c r="B32" s="150"/>
      <c r="C32" s="150"/>
      <c r="D32" s="150"/>
      <c r="E32" s="150"/>
      <c r="F32" s="150"/>
      <c r="G32" s="150"/>
      <c r="H32" s="151"/>
    </row>
    <row r="33" spans="1:8" x14ac:dyDescent="0.3">
      <c r="A33" s="147" t="s">
        <v>243</v>
      </c>
      <c r="B33" s="148"/>
      <c r="C33" s="148"/>
      <c r="D33" s="148"/>
      <c r="E33" s="148"/>
      <c r="F33" s="148"/>
      <c r="G33" s="42"/>
      <c r="H33" s="20">
        <v>0.95399999999999996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5" t="s">
        <v>244</v>
      </c>
      <c r="B35" s="146"/>
      <c r="C35" s="146"/>
      <c r="D35" s="146"/>
      <c r="E35" s="146"/>
      <c r="F35" s="146"/>
      <c r="G35" s="43"/>
      <c r="H35" s="44">
        <v>5.4950000000000001</v>
      </c>
    </row>
    <row r="36" spans="1:8" x14ac:dyDescent="0.3">
      <c r="A36" s="45"/>
      <c r="B36" s="23"/>
      <c r="C36" s="24"/>
      <c r="D36" s="46"/>
      <c r="E36" s="25"/>
      <c r="F36" s="46"/>
      <c r="G36" s="46"/>
      <c r="H36" s="25"/>
    </row>
    <row r="37" spans="1:8" x14ac:dyDescent="0.3">
      <c r="A37" s="47" t="s">
        <v>203</v>
      </c>
      <c r="B37" s="48" t="s">
        <v>460</v>
      </c>
      <c r="C37" s="49"/>
      <c r="D37" s="50"/>
      <c r="E37" s="50"/>
      <c r="F37" s="50"/>
      <c r="G37" s="50"/>
      <c r="H37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4:H24"/>
    <mergeCell ref="A35:F35"/>
    <mergeCell ref="A33:F33"/>
    <mergeCell ref="A28:F28"/>
    <mergeCell ref="A30:F30"/>
    <mergeCell ref="A32:H32"/>
    <mergeCell ref="B27:C27"/>
    <mergeCell ref="B26:C26"/>
    <mergeCell ref="B25:C25"/>
    <mergeCell ref="A17:F17"/>
    <mergeCell ref="A19:H19"/>
    <mergeCell ref="A22:F22"/>
    <mergeCell ref="A12:F12"/>
    <mergeCell ref="A14:H1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IV43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73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74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410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411</v>
      </c>
      <c r="B11" s="33" t="s">
        <v>412</v>
      </c>
      <c r="C11" s="34" t="s">
        <v>217</v>
      </c>
      <c r="D11" s="35">
        <v>1</v>
      </c>
      <c r="E11" s="36">
        <v>1.5</v>
      </c>
      <c r="F11" s="35">
        <v>9.9599999999999994E-2</v>
      </c>
      <c r="G11" s="36">
        <v>0.14899999999999999</v>
      </c>
      <c r="H11" s="37">
        <v>7.2270000000000006E-4</v>
      </c>
    </row>
    <row r="12" spans="1:8" x14ac:dyDescent="0.3">
      <c r="A12" s="32" t="s">
        <v>218</v>
      </c>
      <c r="B12" s="33" t="s">
        <v>219</v>
      </c>
      <c r="C12" s="34" t="s">
        <v>220</v>
      </c>
      <c r="D12" s="35" t="s">
        <v>413</v>
      </c>
      <c r="E12" s="36" t="s">
        <v>1</v>
      </c>
      <c r="F12" s="35" t="s">
        <v>1</v>
      </c>
      <c r="G12" s="36">
        <v>0.26200000000000001</v>
      </c>
      <c r="H12" s="37">
        <v>1.2706999999999998E-3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0.41100000000000003</v>
      </c>
      <c r="H13" s="37">
        <v>1.9933999999999998E-3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ht="22.8" x14ac:dyDescent="0.3">
      <c r="A17" s="32" t="s">
        <v>414</v>
      </c>
      <c r="B17" s="33" t="s">
        <v>415</v>
      </c>
      <c r="C17" s="34" t="s">
        <v>19</v>
      </c>
      <c r="D17" s="35">
        <v>1.04</v>
      </c>
      <c r="E17" s="36">
        <v>100.05</v>
      </c>
      <c r="F17" s="38"/>
      <c r="G17" s="36">
        <v>104.05200000000001</v>
      </c>
      <c r="H17" s="37">
        <v>0.50467070000000003</v>
      </c>
    </row>
    <row r="18" spans="1:8" ht="22.8" x14ac:dyDescent="0.3">
      <c r="A18" s="39" t="s">
        <v>416</v>
      </c>
      <c r="B18" s="33" t="s">
        <v>417</v>
      </c>
      <c r="C18" s="34" t="s">
        <v>418</v>
      </c>
      <c r="D18" s="35">
        <v>2</v>
      </c>
      <c r="E18" s="36">
        <v>2.62</v>
      </c>
      <c r="F18" s="38"/>
      <c r="G18" s="36">
        <v>5.24</v>
      </c>
      <c r="H18" s="37">
        <v>2.5414900000000001E-2</v>
      </c>
    </row>
    <row r="19" spans="1:8" ht="22.8" x14ac:dyDescent="0.3">
      <c r="A19" s="39" t="s">
        <v>419</v>
      </c>
      <c r="B19" s="33" t="s">
        <v>420</v>
      </c>
      <c r="C19" s="34" t="s">
        <v>31</v>
      </c>
      <c r="D19" s="35">
        <v>1.94</v>
      </c>
      <c r="E19" s="36">
        <v>21.19</v>
      </c>
      <c r="F19" s="38"/>
      <c r="G19" s="36">
        <v>41.109000000000002</v>
      </c>
      <c r="H19" s="37">
        <v>0.19938600000000001</v>
      </c>
    </row>
    <row r="20" spans="1:8" x14ac:dyDescent="0.3">
      <c r="A20" s="39" t="s">
        <v>421</v>
      </c>
      <c r="B20" s="33" t="s">
        <v>422</v>
      </c>
      <c r="C20" s="34" t="s">
        <v>19</v>
      </c>
      <c r="D20" s="35">
        <v>1</v>
      </c>
      <c r="E20" s="36">
        <v>6</v>
      </c>
      <c r="F20" s="38"/>
      <c r="G20" s="36">
        <v>6</v>
      </c>
      <c r="H20" s="37">
        <v>2.9101100000000001E-2</v>
      </c>
    </row>
    <row r="21" spans="1:8" x14ac:dyDescent="0.3">
      <c r="A21" s="142" t="s">
        <v>226</v>
      </c>
      <c r="B21" s="142"/>
      <c r="C21" s="142"/>
      <c r="D21" s="142"/>
      <c r="E21" s="142"/>
      <c r="F21" s="142"/>
      <c r="G21" s="36">
        <v>156.40100000000001</v>
      </c>
      <c r="H21" s="37">
        <v>0.75857269999999999</v>
      </c>
    </row>
    <row r="22" spans="1:8" x14ac:dyDescent="0.3">
      <c r="A22" s="26"/>
      <c r="B22" s="21"/>
      <c r="C22" s="26"/>
      <c r="D22" s="27"/>
      <c r="E22" s="28"/>
      <c r="F22" s="27"/>
      <c r="G22" s="27"/>
      <c r="H22" s="28"/>
    </row>
    <row r="23" spans="1:8" x14ac:dyDescent="0.3">
      <c r="A23" s="144" t="s">
        <v>227</v>
      </c>
      <c r="B23" s="144"/>
      <c r="C23" s="144"/>
      <c r="D23" s="144"/>
      <c r="E23" s="144"/>
      <c r="F23" s="144"/>
      <c r="G23" s="144"/>
      <c r="H23" s="144"/>
    </row>
    <row r="24" spans="1:8" x14ac:dyDescent="0.3">
      <c r="A24" s="29" t="s">
        <v>6</v>
      </c>
      <c r="B24" s="29" t="s">
        <v>7</v>
      </c>
      <c r="C24" s="29" t="s">
        <v>8</v>
      </c>
      <c r="D24" s="29" t="s">
        <v>9</v>
      </c>
      <c r="E24" s="29" t="s">
        <v>228</v>
      </c>
      <c r="F24" s="29" t="s">
        <v>229</v>
      </c>
      <c r="G24" s="29" t="s">
        <v>213</v>
      </c>
      <c r="H24" s="31" t="s">
        <v>214</v>
      </c>
    </row>
    <row r="25" spans="1:8" ht="22.8" x14ac:dyDescent="0.3">
      <c r="A25" s="32" t="s">
        <v>406</v>
      </c>
      <c r="B25" s="33" t="s">
        <v>407</v>
      </c>
      <c r="C25" s="34" t="s">
        <v>408</v>
      </c>
      <c r="D25" s="35">
        <v>100</v>
      </c>
      <c r="E25" s="36">
        <v>0.45</v>
      </c>
      <c r="F25" s="51">
        <v>1</v>
      </c>
      <c r="G25" s="36">
        <v>45</v>
      </c>
      <c r="H25" s="37">
        <v>0.21825800000000001</v>
      </c>
    </row>
    <row r="26" spans="1:8" x14ac:dyDescent="0.3">
      <c r="A26" s="142" t="s">
        <v>230</v>
      </c>
      <c r="B26" s="143"/>
      <c r="C26" s="143"/>
      <c r="D26" s="143"/>
      <c r="E26" s="143"/>
      <c r="F26" s="143"/>
      <c r="G26" s="36">
        <v>45</v>
      </c>
      <c r="H26" s="37">
        <v>0.21825800000000001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231</v>
      </c>
      <c r="B28" s="144"/>
      <c r="C28" s="144"/>
      <c r="D28" s="144"/>
      <c r="E28" s="144"/>
      <c r="F28" s="144"/>
      <c r="G28" s="144"/>
      <c r="H28" s="144"/>
    </row>
    <row r="29" spans="1:8" ht="13.5" customHeight="1" x14ac:dyDescent="0.3">
      <c r="A29" s="29" t="s">
        <v>6</v>
      </c>
      <c r="B29" s="144" t="s">
        <v>7</v>
      </c>
      <c r="C29" s="144"/>
      <c r="D29" s="29" t="s">
        <v>232</v>
      </c>
      <c r="E29" s="29" t="s">
        <v>233</v>
      </c>
      <c r="F29" s="29" t="s">
        <v>212</v>
      </c>
      <c r="G29" s="29" t="s">
        <v>213</v>
      </c>
      <c r="H29" s="31" t="s">
        <v>214</v>
      </c>
    </row>
    <row r="30" spans="1:8" ht="12.75" customHeight="1" x14ac:dyDescent="0.3">
      <c r="A30" s="32" t="s">
        <v>286</v>
      </c>
      <c r="B30" s="152" t="s">
        <v>287</v>
      </c>
      <c r="C30" s="152"/>
      <c r="D30" s="36">
        <v>1</v>
      </c>
      <c r="E30" s="36">
        <v>4.04</v>
      </c>
      <c r="F30" s="35">
        <v>9.9599999999999994E-2</v>
      </c>
      <c r="G30" s="36">
        <v>0.40200000000000002</v>
      </c>
      <c r="H30" s="37">
        <v>1.9497999999999998E-3</v>
      </c>
    </row>
    <row r="31" spans="1:8" x14ac:dyDescent="0.3">
      <c r="A31" s="32" t="s">
        <v>305</v>
      </c>
      <c r="B31" s="152" t="s">
        <v>306</v>
      </c>
      <c r="C31" s="152"/>
      <c r="D31" s="36">
        <v>4</v>
      </c>
      <c r="E31" s="36">
        <v>3.65</v>
      </c>
      <c r="F31" s="35">
        <v>9.9599999999999994E-2</v>
      </c>
      <c r="G31" s="36">
        <v>1.454</v>
      </c>
      <c r="H31" s="37">
        <v>7.0521999999999998E-3</v>
      </c>
    </row>
    <row r="32" spans="1:8" x14ac:dyDescent="0.3">
      <c r="A32" s="32" t="s">
        <v>341</v>
      </c>
      <c r="B32" s="152" t="s">
        <v>342</v>
      </c>
      <c r="C32" s="152"/>
      <c r="D32" s="36">
        <v>2</v>
      </c>
      <c r="E32" s="36">
        <v>3.6</v>
      </c>
      <c r="F32" s="35">
        <v>9.9599999999999994E-2</v>
      </c>
      <c r="G32" s="36">
        <v>0.71699999999999997</v>
      </c>
      <c r="H32" s="37">
        <v>3.4776E-3</v>
      </c>
    </row>
    <row r="33" spans="1:8" x14ac:dyDescent="0.3">
      <c r="A33" s="32" t="s">
        <v>238</v>
      </c>
      <c r="B33" s="152" t="s">
        <v>239</v>
      </c>
      <c r="C33" s="152"/>
      <c r="D33" s="36">
        <v>5</v>
      </c>
      <c r="E33" s="36">
        <v>3.6</v>
      </c>
      <c r="F33" s="35">
        <v>9.9599999999999994E-2</v>
      </c>
      <c r="G33" s="36">
        <v>1.7929999999999999</v>
      </c>
      <c r="H33" s="37">
        <v>8.6964E-3</v>
      </c>
    </row>
    <row r="34" spans="1:8" x14ac:dyDescent="0.3">
      <c r="A34" s="142" t="s">
        <v>240</v>
      </c>
      <c r="B34" s="142"/>
      <c r="C34" s="142"/>
      <c r="D34" s="142"/>
      <c r="E34" s="142"/>
      <c r="F34" s="142"/>
      <c r="G34" s="36">
        <v>4.3659999999999997</v>
      </c>
      <c r="H34" s="37">
        <v>2.1176E-2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7" t="s">
        <v>241</v>
      </c>
      <c r="B36" s="148"/>
      <c r="C36" s="148"/>
      <c r="D36" s="148"/>
      <c r="E36" s="148"/>
      <c r="F36" s="148"/>
      <c r="G36" s="42"/>
      <c r="H36" s="20">
        <v>206.178</v>
      </c>
    </row>
    <row r="37" spans="1:8" x14ac:dyDescent="0.3">
      <c r="A37" s="41"/>
      <c r="B37" s="42"/>
      <c r="C37" s="42"/>
      <c r="D37" s="42"/>
      <c r="E37" s="42"/>
      <c r="F37" s="42"/>
      <c r="G37" s="42"/>
      <c r="H37" s="20"/>
    </row>
    <row r="38" spans="1:8" x14ac:dyDescent="0.3">
      <c r="A38" s="149" t="s">
        <v>242</v>
      </c>
      <c r="B38" s="150"/>
      <c r="C38" s="150"/>
      <c r="D38" s="150"/>
      <c r="E38" s="150"/>
      <c r="F38" s="150"/>
      <c r="G38" s="150"/>
      <c r="H38" s="151"/>
    </row>
    <row r="39" spans="1:8" x14ac:dyDescent="0.3">
      <c r="A39" s="147" t="s">
        <v>243</v>
      </c>
      <c r="B39" s="148"/>
      <c r="C39" s="148"/>
      <c r="D39" s="148"/>
      <c r="E39" s="148"/>
      <c r="F39" s="148"/>
      <c r="G39" s="42"/>
      <c r="H39" s="20">
        <v>43.296999999999997</v>
      </c>
    </row>
    <row r="40" spans="1:8" x14ac:dyDescent="0.3">
      <c r="A40" s="26"/>
      <c r="B40" s="21"/>
      <c r="C40" s="26"/>
      <c r="D40" s="27"/>
      <c r="E40" s="28"/>
      <c r="F40" s="27"/>
      <c r="G40" s="27"/>
      <c r="H40" s="28"/>
    </row>
    <row r="41" spans="1:8" x14ac:dyDescent="0.3">
      <c r="A41" s="145" t="s">
        <v>244</v>
      </c>
      <c r="B41" s="146"/>
      <c r="C41" s="146"/>
      <c r="D41" s="146"/>
      <c r="E41" s="146"/>
      <c r="F41" s="146"/>
      <c r="G41" s="43"/>
      <c r="H41" s="44">
        <v>249.47499999999999</v>
      </c>
    </row>
    <row r="42" spans="1:8" x14ac:dyDescent="0.3">
      <c r="A42" s="45"/>
      <c r="B42" s="23"/>
      <c r="C42" s="24"/>
      <c r="D42" s="46"/>
      <c r="E42" s="25"/>
      <c r="F42" s="46"/>
      <c r="G42" s="46"/>
      <c r="H42" s="25"/>
    </row>
    <row r="43" spans="1:8" x14ac:dyDescent="0.3">
      <c r="A43" s="47" t="s">
        <v>203</v>
      </c>
      <c r="B43" s="48" t="s">
        <v>423</v>
      </c>
      <c r="C43" s="49"/>
      <c r="D43" s="50"/>
      <c r="E43" s="50"/>
      <c r="F43" s="50"/>
      <c r="G43" s="50"/>
      <c r="H43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1:F21"/>
    <mergeCell ref="A13:F13"/>
    <mergeCell ref="A15:H15"/>
    <mergeCell ref="F2:H2"/>
    <mergeCell ref="B3:H3"/>
    <mergeCell ref="B4:H4"/>
    <mergeCell ref="A1:H1"/>
    <mergeCell ref="B5:H5"/>
    <mergeCell ref="B2:D2"/>
    <mergeCell ref="A7:H7"/>
    <mergeCell ref="A9:H9"/>
    <mergeCell ref="A23:H23"/>
    <mergeCell ref="A26:F26"/>
    <mergeCell ref="A28:H28"/>
    <mergeCell ref="A41:F41"/>
    <mergeCell ref="A39:F39"/>
    <mergeCell ref="A34:F34"/>
    <mergeCell ref="A36:F36"/>
    <mergeCell ref="A38:H38"/>
    <mergeCell ref="B31:C31"/>
    <mergeCell ref="B32:C32"/>
    <mergeCell ref="B33:C33"/>
    <mergeCell ref="B30:C30"/>
    <mergeCell ref="B29:C29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IV44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419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420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31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424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0.51600000000000001</v>
      </c>
      <c r="H11" s="37">
        <v>2.4362599999999998E-2</v>
      </c>
    </row>
    <row r="12" spans="1:8" x14ac:dyDescent="0.3">
      <c r="A12" s="32" t="s">
        <v>425</v>
      </c>
      <c r="B12" s="33" t="s">
        <v>426</v>
      </c>
      <c r="C12" s="34" t="s">
        <v>217</v>
      </c>
      <c r="D12" s="35">
        <v>1</v>
      </c>
      <c r="E12" s="36">
        <v>0.12</v>
      </c>
      <c r="F12" s="35">
        <v>0.4</v>
      </c>
      <c r="G12" s="36">
        <v>4.8000000000000001E-2</v>
      </c>
      <c r="H12" s="37">
        <v>2.2663000000000002E-3</v>
      </c>
    </row>
    <row r="13" spans="1:8" x14ac:dyDescent="0.3">
      <c r="A13" s="32" t="s">
        <v>427</v>
      </c>
      <c r="B13" s="33" t="s">
        <v>428</v>
      </c>
      <c r="C13" s="34" t="s">
        <v>217</v>
      </c>
      <c r="D13" s="35">
        <v>1</v>
      </c>
      <c r="E13" s="36">
        <v>4.5</v>
      </c>
      <c r="F13" s="35">
        <v>0.4</v>
      </c>
      <c r="G13" s="36">
        <v>1.8</v>
      </c>
      <c r="H13" s="37">
        <v>8.49858E-2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2.3639999999999999</v>
      </c>
      <c r="H14" s="37">
        <v>0.11161470000000001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x14ac:dyDescent="0.3">
      <c r="A18" s="32" t="s">
        <v>429</v>
      </c>
      <c r="B18" s="33" t="s">
        <v>430</v>
      </c>
      <c r="C18" s="34" t="s">
        <v>84</v>
      </c>
      <c r="D18" s="35">
        <v>1</v>
      </c>
      <c r="E18" s="36">
        <v>1.6</v>
      </c>
      <c r="F18" s="38"/>
      <c r="G18" s="36">
        <v>1.6</v>
      </c>
      <c r="H18" s="37">
        <v>7.5542999999999999E-2</v>
      </c>
    </row>
    <row r="19" spans="1:8" x14ac:dyDescent="0.3">
      <c r="A19" s="39" t="s">
        <v>431</v>
      </c>
      <c r="B19" s="33" t="s">
        <v>432</v>
      </c>
      <c r="C19" s="34" t="s">
        <v>84</v>
      </c>
      <c r="D19" s="35">
        <v>1</v>
      </c>
      <c r="E19" s="36">
        <v>1</v>
      </c>
      <c r="F19" s="38"/>
      <c r="G19" s="36">
        <v>1</v>
      </c>
      <c r="H19" s="37">
        <v>4.7214400000000004E-2</v>
      </c>
    </row>
    <row r="20" spans="1:8" x14ac:dyDescent="0.3">
      <c r="A20" s="39" t="s">
        <v>433</v>
      </c>
      <c r="B20" s="33" t="s">
        <v>434</v>
      </c>
      <c r="C20" s="34" t="s">
        <v>84</v>
      </c>
      <c r="D20" s="35">
        <v>1</v>
      </c>
      <c r="E20" s="36">
        <v>1.6</v>
      </c>
      <c r="F20" s="38"/>
      <c r="G20" s="36">
        <v>1.6</v>
      </c>
      <c r="H20" s="37">
        <v>7.5542999999999999E-2</v>
      </c>
    </row>
    <row r="21" spans="1:8" x14ac:dyDescent="0.3">
      <c r="A21" s="39" t="s">
        <v>435</v>
      </c>
      <c r="B21" s="33" t="s">
        <v>436</v>
      </c>
      <c r="C21" s="34" t="s">
        <v>84</v>
      </c>
      <c r="D21" s="35">
        <v>1</v>
      </c>
      <c r="E21" s="36">
        <v>4.3</v>
      </c>
      <c r="F21" s="38"/>
      <c r="G21" s="36">
        <v>4.3</v>
      </c>
      <c r="H21" s="37">
        <v>0.2030217</v>
      </c>
    </row>
    <row r="22" spans="1:8" x14ac:dyDescent="0.3">
      <c r="A22" s="142" t="s">
        <v>226</v>
      </c>
      <c r="B22" s="142"/>
      <c r="C22" s="142"/>
      <c r="D22" s="142"/>
      <c r="E22" s="142"/>
      <c r="F22" s="142"/>
      <c r="G22" s="36">
        <v>8.5</v>
      </c>
      <c r="H22" s="37">
        <v>0.40132210000000001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227</v>
      </c>
      <c r="B24" s="144"/>
      <c r="C24" s="144"/>
      <c r="D24" s="144"/>
      <c r="E24" s="144"/>
      <c r="F24" s="144"/>
      <c r="G24" s="144"/>
      <c r="H24" s="144"/>
    </row>
    <row r="25" spans="1:8" x14ac:dyDescent="0.3">
      <c r="A25" s="29" t="s">
        <v>6</v>
      </c>
      <c r="B25" s="29" t="s">
        <v>7</v>
      </c>
      <c r="C25" s="29" t="s">
        <v>8</v>
      </c>
      <c r="D25" s="29" t="s">
        <v>9</v>
      </c>
      <c r="E25" s="29" t="s">
        <v>228</v>
      </c>
      <c r="F25" s="29" t="s">
        <v>229</v>
      </c>
      <c r="G25" s="29" t="s">
        <v>213</v>
      </c>
      <c r="H25" s="31" t="s">
        <v>214</v>
      </c>
    </row>
    <row r="26" spans="1:8" x14ac:dyDescent="0.3">
      <c r="A26" s="32"/>
      <c r="B26" s="33"/>
      <c r="C26" s="34"/>
      <c r="D26" s="35"/>
      <c r="E26" s="36"/>
      <c r="F26" s="40"/>
      <c r="G26" s="6"/>
      <c r="H26" s="37"/>
    </row>
    <row r="27" spans="1:8" x14ac:dyDescent="0.3">
      <c r="A27" s="142" t="s">
        <v>230</v>
      </c>
      <c r="B27" s="143"/>
      <c r="C27" s="143"/>
      <c r="D27" s="143"/>
      <c r="E27" s="143"/>
      <c r="F27" s="143"/>
      <c r="G27" s="36">
        <v>0</v>
      </c>
      <c r="H27" s="37">
        <v>0</v>
      </c>
    </row>
    <row r="28" spans="1:8" x14ac:dyDescent="0.3">
      <c r="A28" s="26"/>
      <c r="B28" s="21"/>
      <c r="C28" s="26"/>
      <c r="D28" s="27"/>
      <c r="E28" s="28"/>
      <c r="F28" s="27"/>
      <c r="G28" s="27"/>
      <c r="H28" s="28"/>
    </row>
    <row r="29" spans="1:8" x14ac:dyDescent="0.3">
      <c r="A29" s="144" t="s">
        <v>231</v>
      </c>
      <c r="B29" s="144"/>
      <c r="C29" s="144"/>
      <c r="D29" s="144"/>
      <c r="E29" s="144"/>
      <c r="F29" s="144"/>
      <c r="G29" s="144"/>
      <c r="H29" s="144"/>
    </row>
    <row r="30" spans="1:8" ht="13.5" customHeight="1" x14ac:dyDescent="0.3">
      <c r="A30" s="29" t="s">
        <v>6</v>
      </c>
      <c r="B30" s="144" t="s">
        <v>7</v>
      </c>
      <c r="C30" s="144"/>
      <c r="D30" s="29" t="s">
        <v>232</v>
      </c>
      <c r="E30" s="29" t="s">
        <v>233</v>
      </c>
      <c r="F30" s="29" t="s">
        <v>212</v>
      </c>
      <c r="G30" s="29" t="s">
        <v>213</v>
      </c>
      <c r="H30" s="31" t="s">
        <v>214</v>
      </c>
    </row>
    <row r="31" spans="1:8" ht="12.75" customHeight="1" x14ac:dyDescent="0.3">
      <c r="A31" s="32" t="s">
        <v>286</v>
      </c>
      <c r="B31" s="152" t="s">
        <v>287</v>
      </c>
      <c r="C31" s="152"/>
      <c r="D31" s="36">
        <v>1</v>
      </c>
      <c r="E31" s="36">
        <v>4.04</v>
      </c>
      <c r="F31" s="35">
        <v>0.4</v>
      </c>
      <c r="G31" s="36">
        <v>1.6160000000000001</v>
      </c>
      <c r="H31" s="37">
        <v>7.6298400000000002E-2</v>
      </c>
    </row>
    <row r="32" spans="1:8" x14ac:dyDescent="0.3">
      <c r="A32" s="32" t="s">
        <v>437</v>
      </c>
      <c r="B32" s="152" t="s">
        <v>438</v>
      </c>
      <c r="C32" s="152"/>
      <c r="D32" s="36">
        <v>3</v>
      </c>
      <c r="E32" s="36">
        <v>3.65</v>
      </c>
      <c r="F32" s="35">
        <v>0.4</v>
      </c>
      <c r="G32" s="36">
        <v>4.38</v>
      </c>
      <c r="H32" s="37">
        <v>0.20679890000000001</v>
      </c>
    </row>
    <row r="33" spans="1:8" x14ac:dyDescent="0.3">
      <c r="A33" s="32" t="s">
        <v>341</v>
      </c>
      <c r="B33" s="152" t="s">
        <v>342</v>
      </c>
      <c r="C33" s="152"/>
      <c r="D33" s="36">
        <v>2</v>
      </c>
      <c r="E33" s="36">
        <v>3.6</v>
      </c>
      <c r="F33" s="35">
        <v>0.4</v>
      </c>
      <c r="G33" s="36">
        <v>2.88</v>
      </c>
      <c r="H33" s="37">
        <v>0.1359773</v>
      </c>
    </row>
    <row r="34" spans="1:8" x14ac:dyDescent="0.3">
      <c r="A34" s="32" t="s">
        <v>238</v>
      </c>
      <c r="B34" s="152" t="s">
        <v>239</v>
      </c>
      <c r="C34" s="152"/>
      <c r="D34" s="36">
        <v>1</v>
      </c>
      <c r="E34" s="36">
        <v>3.6</v>
      </c>
      <c r="F34" s="35">
        <v>0.4</v>
      </c>
      <c r="G34" s="36">
        <v>1.44</v>
      </c>
      <c r="H34" s="37">
        <v>6.7988699999999999E-2</v>
      </c>
    </row>
    <row r="35" spans="1:8" x14ac:dyDescent="0.3">
      <c r="A35" s="142" t="s">
        <v>240</v>
      </c>
      <c r="B35" s="142"/>
      <c r="C35" s="142"/>
      <c r="D35" s="142"/>
      <c r="E35" s="142"/>
      <c r="F35" s="142"/>
      <c r="G35" s="36">
        <v>10.316000000000001</v>
      </c>
      <c r="H35" s="37">
        <v>0.48706330000000003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7" t="s">
        <v>241</v>
      </c>
      <c r="B37" s="148"/>
      <c r="C37" s="148"/>
      <c r="D37" s="148"/>
      <c r="E37" s="148"/>
      <c r="F37" s="148"/>
      <c r="G37" s="42"/>
      <c r="H37" s="20">
        <v>21.18</v>
      </c>
    </row>
    <row r="38" spans="1:8" x14ac:dyDescent="0.3">
      <c r="A38" s="41"/>
      <c r="B38" s="42"/>
      <c r="C38" s="42"/>
      <c r="D38" s="42"/>
      <c r="E38" s="42"/>
      <c r="F38" s="42"/>
      <c r="G38" s="42"/>
      <c r="H38" s="20"/>
    </row>
    <row r="39" spans="1:8" x14ac:dyDescent="0.3">
      <c r="A39" s="149" t="s">
        <v>242</v>
      </c>
      <c r="B39" s="150"/>
      <c r="C39" s="150"/>
      <c r="D39" s="150"/>
      <c r="E39" s="150"/>
      <c r="F39" s="150"/>
      <c r="G39" s="150"/>
      <c r="H39" s="151"/>
    </row>
    <row r="40" spans="1:8" x14ac:dyDescent="0.3">
      <c r="A40" s="147" t="s">
        <v>243</v>
      </c>
      <c r="B40" s="148"/>
      <c r="C40" s="148"/>
      <c r="D40" s="148"/>
      <c r="E40" s="148"/>
      <c r="F40" s="148"/>
      <c r="G40" s="42"/>
      <c r="H40" s="20">
        <v>4.4480000000000004</v>
      </c>
    </row>
    <row r="41" spans="1:8" x14ac:dyDescent="0.3">
      <c r="A41" s="26"/>
      <c r="B41" s="21"/>
      <c r="C41" s="26"/>
      <c r="D41" s="27"/>
      <c r="E41" s="28"/>
      <c r="F41" s="27"/>
      <c r="G41" s="27"/>
      <c r="H41" s="28"/>
    </row>
    <row r="42" spans="1:8" x14ac:dyDescent="0.3">
      <c r="A42" s="145" t="s">
        <v>244</v>
      </c>
      <c r="B42" s="146"/>
      <c r="C42" s="146"/>
      <c r="D42" s="146"/>
      <c r="E42" s="146"/>
      <c r="F42" s="146"/>
      <c r="G42" s="43"/>
      <c r="H42" s="44">
        <v>25.628</v>
      </c>
    </row>
    <row r="43" spans="1:8" x14ac:dyDescent="0.3">
      <c r="A43" s="45"/>
      <c r="B43" s="23"/>
      <c r="C43" s="24"/>
      <c r="D43" s="46"/>
      <c r="E43" s="25"/>
      <c r="F43" s="46"/>
      <c r="G43" s="46"/>
      <c r="H43" s="25"/>
    </row>
    <row r="44" spans="1:8" x14ac:dyDescent="0.3">
      <c r="A44" s="47" t="s">
        <v>203</v>
      </c>
      <c r="B44" s="48" t="s">
        <v>439</v>
      </c>
      <c r="C44" s="49"/>
      <c r="D44" s="50"/>
      <c r="E44" s="50"/>
      <c r="F44" s="50"/>
      <c r="G44" s="50"/>
      <c r="H44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2:F22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24:H24"/>
    <mergeCell ref="A27:F27"/>
    <mergeCell ref="A29:H29"/>
    <mergeCell ref="A42:F42"/>
    <mergeCell ref="A40:F40"/>
    <mergeCell ref="A35:F35"/>
    <mergeCell ref="A37:F37"/>
    <mergeCell ref="A39:H39"/>
    <mergeCell ref="B32:C32"/>
    <mergeCell ref="B33:C33"/>
    <mergeCell ref="B34:C34"/>
    <mergeCell ref="B31:C31"/>
    <mergeCell ref="B30:C30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80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81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461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7.5999999999999998E-2</v>
      </c>
      <c r="H11" s="37">
        <v>2.52E-4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7.5999999999999998E-2</v>
      </c>
      <c r="H12" s="37">
        <v>2.52E-4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2" t="s">
        <v>462</v>
      </c>
      <c r="B16" s="33" t="s">
        <v>463</v>
      </c>
      <c r="C16" s="34" t="s">
        <v>34</v>
      </c>
      <c r="D16" s="35">
        <v>1</v>
      </c>
      <c r="E16" s="36">
        <v>300</v>
      </c>
      <c r="F16" s="38"/>
      <c r="G16" s="36">
        <v>300</v>
      </c>
      <c r="H16" s="37">
        <v>0.99467850000000002</v>
      </c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300</v>
      </c>
      <c r="H17" s="37">
        <v>0.99467850000000002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1</v>
      </c>
      <c r="E26" s="36">
        <v>4.04</v>
      </c>
      <c r="F26" s="35">
        <v>0.1</v>
      </c>
      <c r="G26" s="36">
        <v>0.40400000000000003</v>
      </c>
      <c r="H26" s="37">
        <v>1.3395000000000002E-3</v>
      </c>
    </row>
    <row r="27" spans="1:8" x14ac:dyDescent="0.3">
      <c r="A27" s="32" t="s">
        <v>464</v>
      </c>
      <c r="B27" s="152" t="s">
        <v>465</v>
      </c>
      <c r="C27" s="152"/>
      <c r="D27" s="36">
        <v>1</v>
      </c>
      <c r="E27" s="36">
        <v>4.05</v>
      </c>
      <c r="F27" s="35">
        <v>0.1</v>
      </c>
      <c r="G27" s="36">
        <v>0.40500000000000003</v>
      </c>
      <c r="H27" s="37">
        <v>1.3428000000000001E-3</v>
      </c>
    </row>
    <row r="28" spans="1:8" x14ac:dyDescent="0.3">
      <c r="A28" s="32" t="s">
        <v>238</v>
      </c>
      <c r="B28" s="152" t="s">
        <v>239</v>
      </c>
      <c r="C28" s="152"/>
      <c r="D28" s="36">
        <v>2</v>
      </c>
      <c r="E28" s="36">
        <v>3.6</v>
      </c>
      <c r="F28" s="35">
        <v>0.1</v>
      </c>
      <c r="G28" s="36">
        <v>0.72</v>
      </c>
      <c r="H28" s="37">
        <v>2.3871999999999999E-3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1.5289999999999999</v>
      </c>
      <c r="H29" s="37">
        <v>5.0695000000000002E-3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301.60500000000002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63.337000000000003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364.94200000000001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466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7:F17"/>
    <mergeCell ref="A19:H19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22:F22"/>
    <mergeCell ref="A24:H24"/>
    <mergeCell ref="A36:F36"/>
    <mergeCell ref="A34:F34"/>
    <mergeCell ref="A29:F29"/>
    <mergeCell ref="A31:F31"/>
    <mergeCell ref="A33:H33"/>
    <mergeCell ref="B27:C27"/>
    <mergeCell ref="B28:C28"/>
    <mergeCell ref="B26:C26"/>
    <mergeCell ref="B25:C2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IV44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75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76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77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440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1.4E-2</v>
      </c>
      <c r="H11" s="37">
        <v>9.0264000000000004E-3</v>
      </c>
    </row>
    <row r="12" spans="1:8" x14ac:dyDescent="0.3">
      <c r="A12" s="32" t="s">
        <v>441</v>
      </c>
      <c r="B12" s="33" t="s">
        <v>442</v>
      </c>
      <c r="C12" s="34" t="s">
        <v>217</v>
      </c>
      <c r="D12" s="35">
        <v>1</v>
      </c>
      <c r="E12" s="36">
        <v>0.75</v>
      </c>
      <c r="F12" s="35">
        <v>1.515E-2</v>
      </c>
      <c r="G12" s="36">
        <v>1.0999999999999999E-2</v>
      </c>
      <c r="H12" s="37">
        <v>7.0921999999999999E-3</v>
      </c>
    </row>
    <row r="13" spans="1:8" x14ac:dyDescent="0.3">
      <c r="A13" s="32" t="s">
        <v>443</v>
      </c>
      <c r="B13" s="33" t="s">
        <v>444</v>
      </c>
      <c r="C13" s="34" t="s">
        <v>217</v>
      </c>
      <c r="D13" s="35">
        <v>1</v>
      </c>
      <c r="E13" s="36">
        <v>3.36</v>
      </c>
      <c r="F13" s="35">
        <v>1.515E-2</v>
      </c>
      <c r="G13" s="36">
        <v>5.0999999999999997E-2</v>
      </c>
      <c r="H13" s="37">
        <v>3.2881999999999995E-2</v>
      </c>
    </row>
    <row r="14" spans="1:8" x14ac:dyDescent="0.3">
      <c r="A14" s="32" t="s">
        <v>425</v>
      </c>
      <c r="B14" s="33" t="s">
        <v>426</v>
      </c>
      <c r="C14" s="34" t="s">
        <v>217</v>
      </c>
      <c r="D14" s="35">
        <v>10</v>
      </c>
      <c r="E14" s="36">
        <v>0.12</v>
      </c>
      <c r="F14" s="35">
        <v>1.515E-2</v>
      </c>
      <c r="G14" s="36">
        <v>1.7999999999999999E-2</v>
      </c>
      <c r="H14" s="37">
        <v>1.1605399999999998E-2</v>
      </c>
    </row>
    <row r="15" spans="1:8" x14ac:dyDescent="0.3">
      <c r="A15" s="142" t="s">
        <v>224</v>
      </c>
      <c r="B15" s="142"/>
      <c r="C15" s="142"/>
      <c r="D15" s="142"/>
      <c r="E15" s="142"/>
      <c r="F15" s="142"/>
      <c r="G15" s="36">
        <v>9.4E-2</v>
      </c>
      <c r="H15" s="37">
        <v>6.0606E-2</v>
      </c>
    </row>
    <row r="16" spans="1:8" x14ac:dyDescent="0.3">
      <c r="A16" s="26"/>
      <c r="B16" s="21"/>
      <c r="C16" s="26"/>
      <c r="D16" s="27"/>
      <c r="E16" s="28"/>
      <c r="F16" s="27"/>
      <c r="G16" s="27"/>
      <c r="H16" s="28"/>
    </row>
    <row r="17" spans="1:8" x14ac:dyDescent="0.3">
      <c r="A17" s="144" t="s">
        <v>225</v>
      </c>
      <c r="B17" s="144"/>
      <c r="C17" s="144"/>
      <c r="D17" s="144"/>
      <c r="E17" s="144"/>
      <c r="F17" s="144"/>
      <c r="G17" s="144"/>
      <c r="H17" s="144"/>
    </row>
    <row r="18" spans="1:8" x14ac:dyDescent="0.3">
      <c r="A18" s="29" t="s">
        <v>6</v>
      </c>
      <c r="B18" s="29" t="s">
        <v>7</v>
      </c>
      <c r="C18" s="29" t="s">
        <v>8</v>
      </c>
      <c r="D18" s="30" t="s">
        <v>9</v>
      </c>
      <c r="E18" s="31" t="s">
        <v>211</v>
      </c>
      <c r="F18" s="38"/>
      <c r="G18" s="31" t="s">
        <v>213</v>
      </c>
      <c r="H18" s="31" t="s">
        <v>214</v>
      </c>
    </row>
    <row r="19" spans="1:8" x14ac:dyDescent="0.3">
      <c r="A19" s="32" t="s">
        <v>445</v>
      </c>
      <c r="B19" s="33" t="s">
        <v>446</v>
      </c>
      <c r="C19" s="34" t="s">
        <v>77</v>
      </c>
      <c r="D19" s="35">
        <v>0.08</v>
      </c>
      <c r="E19" s="36">
        <v>1.67</v>
      </c>
      <c r="F19" s="38"/>
      <c r="G19" s="36">
        <v>0.13400000000000001</v>
      </c>
      <c r="H19" s="37">
        <v>8.6395899999999998E-2</v>
      </c>
    </row>
    <row r="20" spans="1:8" ht="22.8" x14ac:dyDescent="0.3">
      <c r="A20" s="39" t="s">
        <v>447</v>
      </c>
      <c r="B20" s="33" t="s">
        <v>448</v>
      </c>
      <c r="C20" s="34" t="s">
        <v>77</v>
      </c>
      <c r="D20" s="35">
        <v>1.05</v>
      </c>
      <c r="E20" s="36">
        <v>0.85</v>
      </c>
      <c r="F20" s="38"/>
      <c r="G20" s="36">
        <v>0.89300000000000002</v>
      </c>
      <c r="H20" s="37">
        <v>0.57575759999999998</v>
      </c>
    </row>
    <row r="21" spans="1:8" x14ac:dyDescent="0.3">
      <c r="A21" s="39" t="s">
        <v>449</v>
      </c>
      <c r="B21" s="33" t="s">
        <v>450</v>
      </c>
      <c r="C21" s="34" t="s">
        <v>77</v>
      </c>
      <c r="D21" s="35">
        <v>8.0000000000000002E-3</v>
      </c>
      <c r="E21" s="36">
        <v>8.17</v>
      </c>
      <c r="F21" s="38"/>
      <c r="G21" s="36">
        <v>6.5000000000000002E-2</v>
      </c>
      <c r="H21" s="37">
        <v>4.1908399999999998E-2</v>
      </c>
    </row>
    <row r="22" spans="1:8" x14ac:dyDescent="0.3">
      <c r="A22" s="39" t="s">
        <v>451</v>
      </c>
      <c r="B22" s="33" t="s">
        <v>452</v>
      </c>
      <c r="C22" s="34" t="s">
        <v>84</v>
      </c>
      <c r="D22" s="35">
        <v>1.4999999999999999E-2</v>
      </c>
      <c r="E22" s="36">
        <v>2.15</v>
      </c>
      <c r="F22" s="38"/>
      <c r="G22" s="36">
        <v>3.2000000000000001E-2</v>
      </c>
      <c r="H22" s="37">
        <v>2.0631900000000002E-2</v>
      </c>
    </row>
    <row r="23" spans="1:8" x14ac:dyDescent="0.3">
      <c r="A23" s="142" t="s">
        <v>226</v>
      </c>
      <c r="B23" s="142"/>
      <c r="C23" s="142"/>
      <c r="D23" s="142"/>
      <c r="E23" s="142"/>
      <c r="F23" s="142"/>
      <c r="G23" s="36">
        <v>1.1240000000000001</v>
      </c>
      <c r="H23" s="37">
        <v>0.72469380000000005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227</v>
      </c>
      <c r="B25" s="144"/>
      <c r="C25" s="144"/>
      <c r="D25" s="144"/>
      <c r="E25" s="144"/>
      <c r="F25" s="144"/>
      <c r="G25" s="144"/>
      <c r="H25" s="144"/>
    </row>
    <row r="26" spans="1:8" x14ac:dyDescent="0.3">
      <c r="A26" s="29" t="s">
        <v>6</v>
      </c>
      <c r="B26" s="29" t="s">
        <v>7</v>
      </c>
      <c r="C26" s="29" t="s">
        <v>8</v>
      </c>
      <c r="D26" s="29" t="s">
        <v>9</v>
      </c>
      <c r="E26" s="29" t="s">
        <v>228</v>
      </c>
      <c r="F26" s="29" t="s">
        <v>229</v>
      </c>
      <c r="G26" s="29" t="s">
        <v>213</v>
      </c>
      <c r="H26" s="31" t="s">
        <v>214</v>
      </c>
    </row>
    <row r="27" spans="1:8" ht="22.8" x14ac:dyDescent="0.3">
      <c r="A27" s="32" t="s">
        <v>453</v>
      </c>
      <c r="B27" s="33" t="s">
        <v>454</v>
      </c>
      <c r="C27" s="34" t="s">
        <v>455</v>
      </c>
      <c r="D27" s="35">
        <v>115</v>
      </c>
      <c r="E27" s="36">
        <v>0.05</v>
      </c>
      <c r="F27" s="51">
        <v>8.9999999999999993E-3</v>
      </c>
      <c r="G27" s="36">
        <v>5.1999999999999998E-2</v>
      </c>
      <c r="H27" s="37">
        <v>3.3526799999999995E-2</v>
      </c>
    </row>
    <row r="28" spans="1:8" x14ac:dyDescent="0.3">
      <c r="A28" s="142" t="s">
        <v>230</v>
      </c>
      <c r="B28" s="143"/>
      <c r="C28" s="143"/>
      <c r="D28" s="143"/>
      <c r="E28" s="143"/>
      <c r="F28" s="143"/>
      <c r="G28" s="36">
        <v>5.1999999999999998E-2</v>
      </c>
      <c r="H28" s="37">
        <v>3.3526799999999995E-2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4" t="s">
        <v>231</v>
      </c>
      <c r="B30" s="144"/>
      <c r="C30" s="144"/>
      <c r="D30" s="144"/>
      <c r="E30" s="144"/>
      <c r="F30" s="144"/>
      <c r="G30" s="144"/>
      <c r="H30" s="144"/>
    </row>
    <row r="31" spans="1:8" ht="13.5" customHeight="1" x14ac:dyDescent="0.3">
      <c r="A31" s="29" t="s">
        <v>6</v>
      </c>
      <c r="B31" s="144" t="s">
        <v>7</v>
      </c>
      <c r="C31" s="144"/>
      <c r="D31" s="29" t="s">
        <v>232</v>
      </c>
      <c r="E31" s="29" t="s">
        <v>233</v>
      </c>
      <c r="F31" s="29" t="s">
        <v>212</v>
      </c>
      <c r="G31" s="29" t="s">
        <v>213</v>
      </c>
      <c r="H31" s="31" t="s">
        <v>214</v>
      </c>
    </row>
    <row r="32" spans="1:8" ht="12.75" customHeight="1" x14ac:dyDescent="0.3">
      <c r="A32" s="32" t="s">
        <v>305</v>
      </c>
      <c r="B32" s="152" t="s">
        <v>306</v>
      </c>
      <c r="C32" s="152"/>
      <c r="D32" s="36">
        <v>2</v>
      </c>
      <c r="E32" s="36">
        <v>3.65</v>
      </c>
      <c r="F32" s="35">
        <v>1.515E-2</v>
      </c>
      <c r="G32" s="36">
        <v>0.111</v>
      </c>
      <c r="H32" s="37">
        <v>7.1566699999999997E-2</v>
      </c>
    </row>
    <row r="33" spans="1:8" x14ac:dyDescent="0.3">
      <c r="A33" s="32" t="s">
        <v>238</v>
      </c>
      <c r="B33" s="152" t="s">
        <v>239</v>
      </c>
      <c r="C33" s="152"/>
      <c r="D33" s="36">
        <v>2</v>
      </c>
      <c r="E33" s="36">
        <v>3.6</v>
      </c>
      <c r="F33" s="35">
        <v>1.515E-2</v>
      </c>
      <c r="G33" s="36">
        <v>0.109</v>
      </c>
      <c r="H33" s="37">
        <v>7.0277199999999998E-2</v>
      </c>
    </row>
    <row r="34" spans="1:8" x14ac:dyDescent="0.3">
      <c r="A34" s="32" t="s">
        <v>286</v>
      </c>
      <c r="B34" s="152" t="s">
        <v>287</v>
      </c>
      <c r="C34" s="152"/>
      <c r="D34" s="36">
        <v>1</v>
      </c>
      <c r="E34" s="36">
        <v>4.04</v>
      </c>
      <c r="F34" s="35">
        <v>1.515E-2</v>
      </c>
      <c r="G34" s="36">
        <v>6.0999999999999999E-2</v>
      </c>
      <c r="H34" s="37">
        <v>3.9329499999999996E-2</v>
      </c>
    </row>
    <row r="35" spans="1:8" x14ac:dyDescent="0.3">
      <c r="A35" s="142" t="s">
        <v>240</v>
      </c>
      <c r="B35" s="142"/>
      <c r="C35" s="142"/>
      <c r="D35" s="142"/>
      <c r="E35" s="142"/>
      <c r="F35" s="142"/>
      <c r="G35" s="36">
        <v>0.28100000000000003</v>
      </c>
      <c r="H35" s="37">
        <v>0.18117339999999998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7" t="s">
        <v>241</v>
      </c>
      <c r="B37" s="148"/>
      <c r="C37" s="148"/>
      <c r="D37" s="148"/>
      <c r="E37" s="148"/>
      <c r="F37" s="148"/>
      <c r="G37" s="42"/>
      <c r="H37" s="20">
        <v>1.5509999999999999</v>
      </c>
    </row>
    <row r="38" spans="1:8" x14ac:dyDescent="0.3">
      <c r="A38" s="41"/>
      <c r="B38" s="42"/>
      <c r="C38" s="42"/>
      <c r="D38" s="42"/>
      <c r="E38" s="42"/>
      <c r="F38" s="42"/>
      <c r="G38" s="42"/>
      <c r="H38" s="20"/>
    </row>
    <row r="39" spans="1:8" x14ac:dyDescent="0.3">
      <c r="A39" s="149" t="s">
        <v>242</v>
      </c>
      <c r="B39" s="150"/>
      <c r="C39" s="150"/>
      <c r="D39" s="150"/>
      <c r="E39" s="150"/>
      <c r="F39" s="150"/>
      <c r="G39" s="150"/>
      <c r="H39" s="151"/>
    </row>
    <row r="40" spans="1:8" x14ac:dyDescent="0.3">
      <c r="A40" s="147" t="s">
        <v>243</v>
      </c>
      <c r="B40" s="148"/>
      <c r="C40" s="148"/>
      <c r="D40" s="148"/>
      <c r="E40" s="148"/>
      <c r="F40" s="148"/>
      <c r="G40" s="42"/>
      <c r="H40" s="20">
        <v>0.32600000000000001</v>
      </c>
    </row>
    <row r="41" spans="1:8" x14ac:dyDescent="0.3">
      <c r="A41" s="26"/>
      <c r="B41" s="21"/>
      <c r="C41" s="26"/>
      <c r="D41" s="27"/>
      <c r="E41" s="28"/>
      <c r="F41" s="27"/>
      <c r="G41" s="27"/>
      <c r="H41" s="28"/>
    </row>
    <row r="42" spans="1:8" x14ac:dyDescent="0.3">
      <c r="A42" s="145" t="s">
        <v>244</v>
      </c>
      <c r="B42" s="146"/>
      <c r="C42" s="146"/>
      <c r="D42" s="146"/>
      <c r="E42" s="146"/>
      <c r="F42" s="146"/>
      <c r="G42" s="43"/>
      <c r="H42" s="44">
        <v>1.877</v>
      </c>
    </row>
    <row r="43" spans="1:8" x14ac:dyDescent="0.3">
      <c r="A43" s="45"/>
      <c r="B43" s="23"/>
      <c r="C43" s="24"/>
      <c r="D43" s="46"/>
      <c r="E43" s="25"/>
      <c r="F43" s="46"/>
      <c r="G43" s="46"/>
      <c r="H43" s="25"/>
    </row>
    <row r="44" spans="1:8" x14ac:dyDescent="0.3">
      <c r="A44" s="47" t="s">
        <v>203</v>
      </c>
      <c r="B44" s="48" t="s">
        <v>456</v>
      </c>
      <c r="C44" s="49"/>
      <c r="D44" s="50"/>
      <c r="E44" s="50"/>
      <c r="F44" s="50"/>
      <c r="G44" s="50"/>
      <c r="H44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3:F23"/>
    <mergeCell ref="A25:H25"/>
    <mergeCell ref="A15:F15"/>
    <mergeCell ref="A17:H17"/>
    <mergeCell ref="F2:H2"/>
    <mergeCell ref="B3:H3"/>
    <mergeCell ref="B4:H4"/>
    <mergeCell ref="A1:H1"/>
    <mergeCell ref="B5:H5"/>
    <mergeCell ref="B2:D2"/>
    <mergeCell ref="A7:H7"/>
    <mergeCell ref="A9:H9"/>
    <mergeCell ref="A28:F28"/>
    <mergeCell ref="A30:H30"/>
    <mergeCell ref="A42:F42"/>
    <mergeCell ref="A40:F40"/>
    <mergeCell ref="A35:F35"/>
    <mergeCell ref="A37:F37"/>
    <mergeCell ref="A39:H39"/>
    <mergeCell ref="B33:C33"/>
    <mergeCell ref="B34:C34"/>
    <mergeCell ref="B32:C32"/>
    <mergeCell ref="B31:C3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IV3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82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83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467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290</v>
      </c>
      <c r="E11" s="36" t="s">
        <v>1</v>
      </c>
      <c r="F11" s="35" t="s">
        <v>1</v>
      </c>
      <c r="G11" s="36">
        <v>7.5999999999999998E-2</v>
      </c>
      <c r="H11" s="37">
        <v>1.66E-4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7.5999999999999998E-2</v>
      </c>
      <c r="H12" s="37">
        <v>1.66E-4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2" t="s">
        <v>468</v>
      </c>
      <c r="B16" s="33" t="s">
        <v>469</v>
      </c>
      <c r="C16" s="34" t="s">
        <v>84</v>
      </c>
      <c r="D16" s="35">
        <v>1</v>
      </c>
      <c r="E16" s="36">
        <v>450</v>
      </c>
      <c r="F16" s="38"/>
      <c r="G16" s="36">
        <v>450</v>
      </c>
      <c r="H16" s="37">
        <v>0.98314239999999997</v>
      </c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450</v>
      </c>
      <c r="H17" s="37">
        <v>0.98314239999999997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1</v>
      </c>
      <c r="E26" s="36">
        <v>4.04</v>
      </c>
      <c r="F26" s="35">
        <v>1</v>
      </c>
      <c r="G26" s="36">
        <v>4.04</v>
      </c>
      <c r="H26" s="37">
        <v>8.8263999999999999E-3</v>
      </c>
    </row>
    <row r="27" spans="1:8" x14ac:dyDescent="0.3">
      <c r="A27" s="32" t="s">
        <v>238</v>
      </c>
      <c r="B27" s="152" t="s">
        <v>239</v>
      </c>
      <c r="C27" s="152"/>
      <c r="D27" s="36">
        <v>1</v>
      </c>
      <c r="E27" s="36">
        <v>3.6</v>
      </c>
      <c r="F27" s="35">
        <v>1</v>
      </c>
      <c r="G27" s="36">
        <v>3.6</v>
      </c>
      <c r="H27" s="37">
        <v>7.8650999999999999E-3</v>
      </c>
    </row>
    <row r="28" spans="1:8" x14ac:dyDescent="0.3">
      <c r="A28" s="142" t="s">
        <v>240</v>
      </c>
      <c r="B28" s="142"/>
      <c r="C28" s="142"/>
      <c r="D28" s="142"/>
      <c r="E28" s="142"/>
      <c r="F28" s="142"/>
      <c r="G28" s="36">
        <v>7.6400000000000006</v>
      </c>
      <c r="H28" s="37">
        <v>1.6691500000000001E-2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7" t="s">
        <v>241</v>
      </c>
      <c r="B30" s="148"/>
      <c r="C30" s="148"/>
      <c r="D30" s="148"/>
      <c r="E30" s="148"/>
      <c r="F30" s="148"/>
      <c r="G30" s="42"/>
      <c r="H30" s="20">
        <v>457.71600000000001</v>
      </c>
    </row>
    <row r="31" spans="1:8" x14ac:dyDescent="0.3">
      <c r="A31" s="41"/>
      <c r="B31" s="42"/>
      <c r="C31" s="42"/>
      <c r="D31" s="42"/>
      <c r="E31" s="42"/>
      <c r="F31" s="42"/>
      <c r="G31" s="42"/>
      <c r="H31" s="20"/>
    </row>
    <row r="32" spans="1:8" x14ac:dyDescent="0.3">
      <c r="A32" s="149" t="s">
        <v>242</v>
      </c>
      <c r="B32" s="150"/>
      <c r="C32" s="150"/>
      <c r="D32" s="150"/>
      <c r="E32" s="150"/>
      <c r="F32" s="150"/>
      <c r="G32" s="150"/>
      <c r="H32" s="151"/>
    </row>
    <row r="33" spans="1:8" x14ac:dyDescent="0.3">
      <c r="A33" s="147" t="s">
        <v>243</v>
      </c>
      <c r="B33" s="148"/>
      <c r="C33" s="148"/>
      <c r="D33" s="148"/>
      <c r="E33" s="148"/>
      <c r="F33" s="148"/>
      <c r="G33" s="42"/>
      <c r="H33" s="20">
        <v>96.12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5" t="s">
        <v>244</v>
      </c>
      <c r="B35" s="146"/>
      <c r="C35" s="146"/>
      <c r="D35" s="146"/>
      <c r="E35" s="146"/>
      <c r="F35" s="146"/>
      <c r="G35" s="43"/>
      <c r="H35" s="44">
        <v>553.83600000000001</v>
      </c>
    </row>
    <row r="36" spans="1:8" x14ac:dyDescent="0.3">
      <c r="A36" s="45"/>
      <c r="B36" s="23"/>
      <c r="C36" s="24"/>
      <c r="D36" s="46"/>
      <c r="E36" s="25"/>
      <c r="F36" s="46"/>
      <c r="G36" s="46"/>
      <c r="H36" s="25"/>
    </row>
    <row r="37" spans="1:8" x14ac:dyDescent="0.3">
      <c r="A37" s="47" t="s">
        <v>203</v>
      </c>
      <c r="B37" s="48" t="s">
        <v>470</v>
      </c>
      <c r="C37" s="49"/>
      <c r="D37" s="50"/>
      <c r="E37" s="50"/>
      <c r="F37" s="50"/>
      <c r="G37" s="50"/>
      <c r="H37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4:H24"/>
    <mergeCell ref="A35:F35"/>
    <mergeCell ref="A33:F33"/>
    <mergeCell ref="A28:F28"/>
    <mergeCell ref="A30:F30"/>
    <mergeCell ref="A32:H32"/>
    <mergeCell ref="B27:C27"/>
    <mergeCell ref="B26:C26"/>
    <mergeCell ref="B25:C25"/>
    <mergeCell ref="A17:F17"/>
    <mergeCell ref="A19:H19"/>
    <mergeCell ref="A22:F22"/>
    <mergeCell ref="A12:F12"/>
    <mergeCell ref="A14:H1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IV49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85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86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77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471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472</v>
      </c>
      <c r="B11" s="33" t="s">
        <v>473</v>
      </c>
      <c r="C11" s="34" t="s">
        <v>217</v>
      </c>
      <c r="D11" s="35">
        <v>2</v>
      </c>
      <c r="E11" s="36">
        <v>2.4</v>
      </c>
      <c r="F11" s="35">
        <v>6.0000000000000001E-3</v>
      </c>
      <c r="G11" s="36">
        <v>2.9000000000000001E-2</v>
      </c>
      <c r="H11" s="37">
        <v>8.5118999999999993E-3</v>
      </c>
    </row>
    <row r="12" spans="1:8" x14ac:dyDescent="0.3">
      <c r="A12" s="32" t="s">
        <v>474</v>
      </c>
      <c r="B12" s="33" t="s">
        <v>475</v>
      </c>
      <c r="C12" s="34" t="s">
        <v>217</v>
      </c>
      <c r="D12" s="35">
        <v>2</v>
      </c>
      <c r="E12" s="36">
        <v>5</v>
      </c>
      <c r="F12" s="35">
        <v>6.0000000000000001E-3</v>
      </c>
      <c r="G12" s="36">
        <v>0.06</v>
      </c>
      <c r="H12" s="37">
        <v>1.7610799999999999E-2</v>
      </c>
    </row>
    <row r="13" spans="1:8" x14ac:dyDescent="0.3">
      <c r="A13" s="32" t="s">
        <v>476</v>
      </c>
      <c r="B13" s="33" t="s">
        <v>477</v>
      </c>
      <c r="C13" s="34" t="s">
        <v>217</v>
      </c>
      <c r="D13" s="35">
        <v>1</v>
      </c>
      <c r="E13" s="36">
        <v>40</v>
      </c>
      <c r="F13" s="35">
        <v>6.0000000000000001E-3</v>
      </c>
      <c r="G13" s="36">
        <v>0.24</v>
      </c>
      <c r="H13" s="37">
        <v>7.0443199999999997E-2</v>
      </c>
    </row>
    <row r="14" spans="1:8" x14ac:dyDescent="0.3">
      <c r="A14" s="32" t="s">
        <v>478</v>
      </c>
      <c r="B14" s="33" t="s">
        <v>479</v>
      </c>
      <c r="C14" s="34" t="s">
        <v>217</v>
      </c>
      <c r="D14" s="35">
        <v>1</v>
      </c>
      <c r="E14" s="36">
        <v>105</v>
      </c>
      <c r="F14" s="35">
        <v>6.0000000000000001E-3</v>
      </c>
      <c r="G14" s="36">
        <v>0.63</v>
      </c>
      <c r="H14" s="37">
        <v>0.18491340000000001</v>
      </c>
    </row>
    <row r="15" spans="1:8" x14ac:dyDescent="0.3">
      <c r="A15" s="32" t="s">
        <v>218</v>
      </c>
      <c r="B15" s="33" t="s">
        <v>219</v>
      </c>
      <c r="C15" s="34" t="s">
        <v>220</v>
      </c>
      <c r="D15" s="35" t="s">
        <v>221</v>
      </c>
      <c r="E15" s="36" t="s">
        <v>1</v>
      </c>
      <c r="F15" s="35" t="s">
        <v>1</v>
      </c>
      <c r="G15" s="36">
        <v>1.0999999999999999E-2</v>
      </c>
      <c r="H15" s="37">
        <v>3.2285999999999999E-3</v>
      </c>
    </row>
    <row r="16" spans="1:8" x14ac:dyDescent="0.3">
      <c r="A16" s="142" t="s">
        <v>224</v>
      </c>
      <c r="B16" s="142"/>
      <c r="C16" s="142"/>
      <c r="D16" s="142"/>
      <c r="E16" s="142"/>
      <c r="F16" s="142"/>
      <c r="G16" s="36">
        <v>0.97</v>
      </c>
      <c r="H16" s="37">
        <v>0.28470790000000001</v>
      </c>
    </row>
    <row r="17" spans="1:8" x14ac:dyDescent="0.3">
      <c r="A17" s="26"/>
      <c r="B17" s="21"/>
      <c r="C17" s="26"/>
      <c r="D17" s="27"/>
      <c r="E17" s="28"/>
      <c r="F17" s="27"/>
      <c r="G17" s="27"/>
      <c r="H17" s="28"/>
    </row>
    <row r="18" spans="1:8" x14ac:dyDescent="0.3">
      <c r="A18" s="144" t="s">
        <v>225</v>
      </c>
      <c r="B18" s="144"/>
      <c r="C18" s="144"/>
      <c r="D18" s="144"/>
      <c r="E18" s="144"/>
      <c r="F18" s="144"/>
      <c r="G18" s="144"/>
      <c r="H18" s="144"/>
    </row>
    <row r="19" spans="1:8" x14ac:dyDescent="0.3">
      <c r="A19" s="29" t="s">
        <v>6</v>
      </c>
      <c r="B19" s="29" t="s">
        <v>7</v>
      </c>
      <c r="C19" s="29" t="s">
        <v>8</v>
      </c>
      <c r="D19" s="30" t="s">
        <v>9</v>
      </c>
      <c r="E19" s="31" t="s">
        <v>211</v>
      </c>
      <c r="F19" s="38"/>
      <c r="G19" s="31" t="s">
        <v>213</v>
      </c>
      <c r="H19" s="31" t="s">
        <v>214</v>
      </c>
    </row>
    <row r="20" spans="1:8" x14ac:dyDescent="0.3">
      <c r="A20" s="32" t="s">
        <v>480</v>
      </c>
      <c r="B20" s="33" t="s">
        <v>481</v>
      </c>
      <c r="C20" s="34" t="s">
        <v>77</v>
      </c>
      <c r="D20" s="35">
        <v>1.02</v>
      </c>
      <c r="E20" s="36">
        <v>1.3</v>
      </c>
      <c r="F20" s="38"/>
      <c r="G20" s="36">
        <v>1.3260000000000001</v>
      </c>
      <c r="H20" s="37">
        <v>0.38919870000000001</v>
      </c>
    </row>
    <row r="21" spans="1:8" x14ac:dyDescent="0.3">
      <c r="A21" s="39" t="s">
        <v>449</v>
      </c>
      <c r="B21" s="33" t="s">
        <v>450</v>
      </c>
      <c r="C21" s="34" t="s">
        <v>77</v>
      </c>
      <c r="D21" s="35">
        <v>0.02</v>
      </c>
      <c r="E21" s="36">
        <v>8.17</v>
      </c>
      <c r="F21" s="38"/>
      <c r="G21" s="36">
        <v>0.16300000000000001</v>
      </c>
      <c r="H21" s="37">
        <v>4.7842700000000002E-2</v>
      </c>
    </row>
    <row r="22" spans="1:8" x14ac:dyDescent="0.3">
      <c r="A22" s="39" t="s">
        <v>482</v>
      </c>
      <c r="B22" s="33" t="s">
        <v>483</v>
      </c>
      <c r="C22" s="34" t="s">
        <v>77</v>
      </c>
      <c r="D22" s="35">
        <v>0.01</v>
      </c>
      <c r="E22" s="36">
        <v>5.61</v>
      </c>
      <c r="F22" s="38"/>
      <c r="G22" s="36">
        <v>5.6000000000000001E-2</v>
      </c>
      <c r="H22" s="37">
        <v>1.6436699999999999E-2</v>
      </c>
    </row>
    <row r="23" spans="1:8" x14ac:dyDescent="0.3">
      <c r="A23" s="39" t="s">
        <v>484</v>
      </c>
      <c r="B23" s="33" t="s">
        <v>485</v>
      </c>
      <c r="C23" s="34" t="s">
        <v>486</v>
      </c>
      <c r="D23" s="35">
        <v>1E-3</v>
      </c>
      <c r="E23" s="36">
        <v>28</v>
      </c>
      <c r="F23" s="38"/>
      <c r="G23" s="36">
        <v>2.8000000000000001E-2</v>
      </c>
      <c r="H23" s="37">
        <v>8.2184000000000007E-3</v>
      </c>
    </row>
    <row r="24" spans="1:8" x14ac:dyDescent="0.3">
      <c r="A24" s="39" t="s">
        <v>487</v>
      </c>
      <c r="B24" s="33" t="s">
        <v>488</v>
      </c>
      <c r="C24" s="34" t="s">
        <v>489</v>
      </c>
      <c r="D24" s="35">
        <v>1E-3</v>
      </c>
      <c r="E24" s="36">
        <v>10.5</v>
      </c>
      <c r="F24" s="38"/>
      <c r="G24" s="36">
        <v>1.0999999999999999E-2</v>
      </c>
      <c r="H24" s="37">
        <v>3.2285999999999999E-3</v>
      </c>
    </row>
    <row r="25" spans="1:8" x14ac:dyDescent="0.3">
      <c r="A25" s="39" t="s">
        <v>490</v>
      </c>
      <c r="B25" s="33" t="s">
        <v>491</v>
      </c>
      <c r="C25" s="34" t="s">
        <v>77</v>
      </c>
      <c r="D25" s="35">
        <v>2E-3</v>
      </c>
      <c r="E25" s="36">
        <v>21.13</v>
      </c>
      <c r="F25" s="38"/>
      <c r="G25" s="36">
        <v>4.2000000000000003E-2</v>
      </c>
      <c r="H25" s="37">
        <v>1.2327600000000001E-2</v>
      </c>
    </row>
    <row r="26" spans="1:8" x14ac:dyDescent="0.3">
      <c r="A26" s="39" t="s">
        <v>492</v>
      </c>
      <c r="B26" s="33" t="s">
        <v>493</v>
      </c>
      <c r="C26" s="34" t="s">
        <v>401</v>
      </c>
      <c r="D26" s="35">
        <v>1</v>
      </c>
      <c r="E26" s="36">
        <v>0.6</v>
      </c>
      <c r="F26" s="38"/>
      <c r="G26" s="36">
        <v>0.6</v>
      </c>
      <c r="H26" s="37">
        <v>0.17610800000000001</v>
      </c>
    </row>
    <row r="27" spans="1:8" x14ac:dyDescent="0.3">
      <c r="A27" s="142" t="s">
        <v>226</v>
      </c>
      <c r="B27" s="142"/>
      <c r="C27" s="142"/>
      <c r="D27" s="142"/>
      <c r="E27" s="142"/>
      <c r="F27" s="142"/>
      <c r="G27" s="36">
        <v>2.226</v>
      </c>
      <c r="H27" s="37">
        <v>0.65336070000000002</v>
      </c>
    </row>
    <row r="28" spans="1:8" x14ac:dyDescent="0.3">
      <c r="A28" s="26"/>
      <c r="B28" s="21"/>
      <c r="C28" s="26"/>
      <c r="D28" s="27"/>
      <c r="E28" s="28"/>
      <c r="F28" s="27"/>
      <c r="G28" s="27"/>
      <c r="H28" s="28"/>
    </row>
    <row r="29" spans="1:8" x14ac:dyDescent="0.3">
      <c r="A29" s="144" t="s">
        <v>227</v>
      </c>
      <c r="B29" s="144"/>
      <c r="C29" s="144"/>
      <c r="D29" s="144"/>
      <c r="E29" s="144"/>
      <c r="F29" s="144"/>
      <c r="G29" s="144"/>
      <c r="H29" s="144"/>
    </row>
    <row r="30" spans="1:8" x14ac:dyDescent="0.3">
      <c r="A30" s="29" t="s">
        <v>6</v>
      </c>
      <c r="B30" s="29" t="s">
        <v>7</v>
      </c>
      <c r="C30" s="29" t="s">
        <v>8</v>
      </c>
      <c r="D30" s="29" t="s">
        <v>9</v>
      </c>
      <c r="E30" s="29" t="s">
        <v>228</v>
      </c>
      <c r="F30" s="29" t="s">
        <v>229</v>
      </c>
      <c r="G30" s="29" t="s">
        <v>213</v>
      </c>
      <c r="H30" s="31" t="s">
        <v>214</v>
      </c>
    </row>
    <row r="31" spans="1:8" x14ac:dyDescent="0.3">
      <c r="A31" s="32"/>
      <c r="B31" s="33"/>
      <c r="C31" s="34"/>
      <c r="D31" s="35"/>
      <c r="E31" s="36"/>
      <c r="F31" s="40"/>
      <c r="G31" s="6"/>
      <c r="H31" s="37"/>
    </row>
    <row r="32" spans="1:8" x14ac:dyDescent="0.3">
      <c r="A32" s="142" t="s">
        <v>230</v>
      </c>
      <c r="B32" s="143"/>
      <c r="C32" s="143"/>
      <c r="D32" s="143"/>
      <c r="E32" s="143"/>
      <c r="F32" s="143"/>
      <c r="G32" s="36">
        <v>0</v>
      </c>
      <c r="H32" s="37">
        <v>0</v>
      </c>
    </row>
    <row r="33" spans="1:8" x14ac:dyDescent="0.3">
      <c r="A33" s="26"/>
      <c r="B33" s="21"/>
      <c r="C33" s="26"/>
      <c r="D33" s="27"/>
      <c r="E33" s="28"/>
      <c r="F33" s="27"/>
      <c r="G33" s="27"/>
      <c r="H33" s="28"/>
    </row>
    <row r="34" spans="1:8" x14ac:dyDescent="0.3">
      <c r="A34" s="144" t="s">
        <v>231</v>
      </c>
      <c r="B34" s="144"/>
      <c r="C34" s="144"/>
      <c r="D34" s="144"/>
      <c r="E34" s="144"/>
      <c r="F34" s="144"/>
      <c r="G34" s="144"/>
      <c r="H34" s="144"/>
    </row>
    <row r="35" spans="1:8" ht="13.5" customHeight="1" x14ac:dyDescent="0.3">
      <c r="A35" s="29" t="s">
        <v>6</v>
      </c>
      <c r="B35" s="144" t="s">
        <v>7</v>
      </c>
      <c r="C35" s="144"/>
      <c r="D35" s="29" t="s">
        <v>232</v>
      </c>
      <c r="E35" s="29" t="s">
        <v>233</v>
      </c>
      <c r="F35" s="29" t="s">
        <v>212</v>
      </c>
      <c r="G35" s="29" t="s">
        <v>213</v>
      </c>
      <c r="H35" s="31" t="s">
        <v>214</v>
      </c>
    </row>
    <row r="36" spans="1:8" ht="12.75" customHeight="1" x14ac:dyDescent="0.3">
      <c r="A36" s="32" t="s">
        <v>286</v>
      </c>
      <c r="B36" s="152" t="s">
        <v>287</v>
      </c>
      <c r="C36" s="152"/>
      <c r="D36" s="36">
        <v>1</v>
      </c>
      <c r="E36" s="36">
        <v>4.04</v>
      </c>
      <c r="F36" s="35">
        <v>6.0000000000000001E-3</v>
      </c>
      <c r="G36" s="36">
        <v>2.4E-2</v>
      </c>
      <c r="H36" s="37">
        <v>7.0442999999999999E-3</v>
      </c>
    </row>
    <row r="37" spans="1:8" x14ac:dyDescent="0.3">
      <c r="A37" s="32" t="s">
        <v>238</v>
      </c>
      <c r="B37" s="152" t="s">
        <v>239</v>
      </c>
      <c r="C37" s="152"/>
      <c r="D37" s="36">
        <v>2</v>
      </c>
      <c r="E37" s="36">
        <v>3.6</v>
      </c>
      <c r="F37" s="35">
        <v>6.0000000000000001E-3</v>
      </c>
      <c r="G37" s="36">
        <v>4.2999999999999997E-2</v>
      </c>
      <c r="H37" s="37">
        <v>1.2621100000000001E-2</v>
      </c>
    </row>
    <row r="38" spans="1:8" x14ac:dyDescent="0.3">
      <c r="A38" s="32" t="s">
        <v>494</v>
      </c>
      <c r="B38" s="152" t="s">
        <v>495</v>
      </c>
      <c r="C38" s="152"/>
      <c r="D38" s="36">
        <v>2</v>
      </c>
      <c r="E38" s="36">
        <v>3.95</v>
      </c>
      <c r="F38" s="35">
        <v>6.0000000000000001E-3</v>
      </c>
      <c r="G38" s="36">
        <v>4.7E-2</v>
      </c>
      <c r="H38" s="37">
        <v>1.3795099999999999E-2</v>
      </c>
    </row>
    <row r="39" spans="1:8" x14ac:dyDescent="0.3">
      <c r="A39" s="32" t="s">
        <v>496</v>
      </c>
      <c r="B39" s="152" t="s">
        <v>497</v>
      </c>
      <c r="C39" s="152"/>
      <c r="D39" s="36">
        <v>4</v>
      </c>
      <c r="E39" s="36">
        <v>4.04</v>
      </c>
      <c r="F39" s="35">
        <v>6.0000000000000001E-3</v>
      </c>
      <c r="G39" s="36">
        <v>9.7000000000000003E-2</v>
      </c>
      <c r="H39" s="37">
        <v>2.8470800000000001E-2</v>
      </c>
    </row>
    <row r="40" spans="1:8" x14ac:dyDescent="0.3">
      <c r="A40" s="142" t="s">
        <v>240</v>
      </c>
      <c r="B40" s="142"/>
      <c r="C40" s="142"/>
      <c r="D40" s="142"/>
      <c r="E40" s="142"/>
      <c r="F40" s="142"/>
      <c r="G40" s="36">
        <v>0.21100000000000002</v>
      </c>
      <c r="H40" s="37">
        <v>6.1931300000000002E-2</v>
      </c>
    </row>
    <row r="41" spans="1:8" x14ac:dyDescent="0.3">
      <c r="A41" s="26"/>
      <c r="B41" s="21"/>
      <c r="C41" s="26"/>
      <c r="D41" s="27"/>
      <c r="E41" s="28"/>
      <c r="F41" s="27"/>
      <c r="G41" s="27"/>
      <c r="H41" s="28"/>
    </row>
    <row r="42" spans="1:8" x14ac:dyDescent="0.3">
      <c r="A42" s="147" t="s">
        <v>241</v>
      </c>
      <c r="B42" s="148"/>
      <c r="C42" s="148"/>
      <c r="D42" s="148"/>
      <c r="E42" s="148"/>
      <c r="F42" s="148"/>
      <c r="G42" s="42"/>
      <c r="H42" s="20">
        <v>3.407</v>
      </c>
    </row>
    <row r="43" spans="1:8" x14ac:dyDescent="0.3">
      <c r="A43" s="41"/>
      <c r="B43" s="42"/>
      <c r="C43" s="42"/>
      <c r="D43" s="42"/>
      <c r="E43" s="42"/>
      <c r="F43" s="42"/>
      <c r="G43" s="42"/>
      <c r="H43" s="20"/>
    </row>
    <row r="44" spans="1:8" x14ac:dyDescent="0.3">
      <c r="A44" s="149" t="s">
        <v>242</v>
      </c>
      <c r="B44" s="150"/>
      <c r="C44" s="150"/>
      <c r="D44" s="150"/>
      <c r="E44" s="150"/>
      <c r="F44" s="150"/>
      <c r="G44" s="150"/>
      <c r="H44" s="151"/>
    </row>
    <row r="45" spans="1:8" x14ac:dyDescent="0.3">
      <c r="A45" s="147" t="s">
        <v>243</v>
      </c>
      <c r="B45" s="148"/>
      <c r="C45" s="148"/>
      <c r="D45" s="148"/>
      <c r="E45" s="148"/>
      <c r="F45" s="148"/>
      <c r="G45" s="42"/>
      <c r="H45" s="20">
        <v>0.71499999999999997</v>
      </c>
    </row>
    <row r="46" spans="1:8" x14ac:dyDescent="0.3">
      <c r="A46" s="26"/>
      <c r="B46" s="21"/>
      <c r="C46" s="26"/>
      <c r="D46" s="27"/>
      <c r="E46" s="28"/>
      <c r="F46" s="27"/>
      <c r="G46" s="27"/>
      <c r="H46" s="28"/>
    </row>
    <row r="47" spans="1:8" x14ac:dyDescent="0.3">
      <c r="A47" s="145" t="s">
        <v>244</v>
      </c>
      <c r="B47" s="146"/>
      <c r="C47" s="146"/>
      <c r="D47" s="146"/>
      <c r="E47" s="146"/>
      <c r="F47" s="146"/>
      <c r="G47" s="43"/>
      <c r="H47" s="44">
        <v>4.1219999999999999</v>
      </c>
    </row>
    <row r="48" spans="1:8" x14ac:dyDescent="0.3">
      <c r="A48" s="45"/>
      <c r="B48" s="23"/>
      <c r="C48" s="24"/>
      <c r="D48" s="46"/>
      <c r="E48" s="25"/>
      <c r="F48" s="46"/>
      <c r="G48" s="46"/>
      <c r="H48" s="25"/>
    </row>
    <row r="49" spans="1:8" x14ac:dyDescent="0.3">
      <c r="A49" s="47" t="s">
        <v>203</v>
      </c>
      <c r="B49" s="48" t="s">
        <v>498</v>
      </c>
      <c r="C49" s="49"/>
      <c r="D49" s="50"/>
      <c r="E49" s="50"/>
      <c r="F49" s="50"/>
      <c r="G49" s="50"/>
      <c r="H49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7:F27"/>
    <mergeCell ref="A16:F16"/>
    <mergeCell ref="A18:H18"/>
    <mergeCell ref="F2:H2"/>
    <mergeCell ref="B3:H3"/>
    <mergeCell ref="B4:H4"/>
    <mergeCell ref="A1:H1"/>
    <mergeCell ref="B5:H5"/>
    <mergeCell ref="B2:D2"/>
    <mergeCell ref="A7:H7"/>
    <mergeCell ref="A9:H9"/>
    <mergeCell ref="A29:H29"/>
    <mergeCell ref="A32:F32"/>
    <mergeCell ref="A34:H34"/>
    <mergeCell ref="A47:F47"/>
    <mergeCell ref="A45:F45"/>
    <mergeCell ref="A40:F40"/>
    <mergeCell ref="A42:F42"/>
    <mergeCell ref="A44:H44"/>
    <mergeCell ref="B37:C37"/>
    <mergeCell ref="B38:C38"/>
    <mergeCell ref="B39:C39"/>
    <mergeCell ref="B36:C36"/>
    <mergeCell ref="B35:C3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V39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87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88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77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499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500</v>
      </c>
      <c r="B11" s="33" t="s">
        <v>501</v>
      </c>
      <c r="C11" s="34" t="s">
        <v>217</v>
      </c>
      <c r="D11" s="35">
        <v>1</v>
      </c>
      <c r="E11" s="36">
        <v>20</v>
      </c>
      <c r="F11" s="35">
        <v>5.0000000000000001E-3</v>
      </c>
      <c r="G11" s="36">
        <v>0.1</v>
      </c>
      <c r="H11" s="37">
        <v>7.8186099999999994E-2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0.1</v>
      </c>
      <c r="H12" s="37">
        <v>7.8186099999999994E-2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ht="22.8" x14ac:dyDescent="0.3">
      <c r="A16" s="32" t="s">
        <v>502</v>
      </c>
      <c r="B16" s="33" t="s">
        <v>503</v>
      </c>
      <c r="C16" s="34" t="s">
        <v>77</v>
      </c>
      <c r="D16" s="35">
        <v>1.05</v>
      </c>
      <c r="E16" s="36">
        <v>1.05</v>
      </c>
      <c r="F16" s="38"/>
      <c r="G16" s="36">
        <v>1.103</v>
      </c>
      <c r="H16" s="37">
        <v>0.86239250000000001</v>
      </c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1.103</v>
      </c>
      <c r="H17" s="37">
        <v>0.86239250000000001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ht="22.8" x14ac:dyDescent="0.3">
      <c r="A21" s="32" t="s">
        <v>504</v>
      </c>
      <c r="B21" s="33" t="s">
        <v>505</v>
      </c>
      <c r="C21" s="34" t="s">
        <v>418</v>
      </c>
      <c r="D21" s="35">
        <v>1.08</v>
      </c>
      <c r="E21" s="36">
        <v>0.04</v>
      </c>
      <c r="F21" s="51">
        <v>5.0000000000000001E-3</v>
      </c>
      <c r="G21" s="36">
        <v>0</v>
      </c>
      <c r="H21" s="37">
        <v>0</v>
      </c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1</v>
      </c>
      <c r="E26" s="36">
        <v>4.04</v>
      </c>
      <c r="F26" s="35">
        <v>5.0000000000000001E-3</v>
      </c>
      <c r="G26" s="36">
        <v>0.02</v>
      </c>
      <c r="H26" s="37">
        <v>1.56372E-2</v>
      </c>
    </row>
    <row r="27" spans="1:8" x14ac:dyDescent="0.3">
      <c r="A27" s="32" t="s">
        <v>305</v>
      </c>
      <c r="B27" s="152" t="s">
        <v>306</v>
      </c>
      <c r="C27" s="152"/>
      <c r="D27" s="36">
        <v>1</v>
      </c>
      <c r="E27" s="36">
        <v>3.65</v>
      </c>
      <c r="F27" s="35">
        <v>5.0000000000000001E-3</v>
      </c>
      <c r="G27" s="36">
        <v>1.7999999999999999E-2</v>
      </c>
      <c r="H27" s="37">
        <v>1.4073500000000001E-2</v>
      </c>
    </row>
    <row r="28" spans="1:8" x14ac:dyDescent="0.3">
      <c r="A28" s="32" t="s">
        <v>238</v>
      </c>
      <c r="B28" s="152" t="s">
        <v>239</v>
      </c>
      <c r="C28" s="152"/>
      <c r="D28" s="36">
        <v>1</v>
      </c>
      <c r="E28" s="36">
        <v>3.6</v>
      </c>
      <c r="F28" s="35">
        <v>5.0000000000000001E-3</v>
      </c>
      <c r="G28" s="36">
        <v>1.7999999999999999E-2</v>
      </c>
      <c r="H28" s="37">
        <v>1.4073500000000001E-2</v>
      </c>
    </row>
    <row r="29" spans="1:8" x14ac:dyDescent="0.3">
      <c r="A29" s="32" t="s">
        <v>496</v>
      </c>
      <c r="B29" s="152" t="s">
        <v>497</v>
      </c>
      <c r="C29" s="152"/>
      <c r="D29" s="36">
        <v>1</v>
      </c>
      <c r="E29" s="36">
        <v>4.04</v>
      </c>
      <c r="F29" s="35">
        <v>5.0000000000000001E-3</v>
      </c>
      <c r="G29" s="36">
        <v>0.02</v>
      </c>
      <c r="H29" s="37">
        <v>1.56372E-2</v>
      </c>
    </row>
    <row r="30" spans="1:8" x14ac:dyDescent="0.3">
      <c r="A30" s="142" t="s">
        <v>240</v>
      </c>
      <c r="B30" s="142"/>
      <c r="C30" s="142"/>
      <c r="D30" s="142"/>
      <c r="E30" s="142"/>
      <c r="F30" s="142"/>
      <c r="G30" s="36">
        <v>7.5999999999999998E-2</v>
      </c>
      <c r="H30" s="37">
        <v>5.9421399999999999E-2</v>
      </c>
    </row>
    <row r="31" spans="1:8" x14ac:dyDescent="0.3">
      <c r="A31" s="26"/>
      <c r="B31" s="21"/>
      <c r="C31" s="26"/>
      <c r="D31" s="27"/>
      <c r="E31" s="28"/>
      <c r="F31" s="27"/>
      <c r="G31" s="27"/>
      <c r="H31" s="28"/>
    </row>
    <row r="32" spans="1:8" x14ac:dyDescent="0.3">
      <c r="A32" s="147" t="s">
        <v>241</v>
      </c>
      <c r="B32" s="148"/>
      <c r="C32" s="148"/>
      <c r="D32" s="148"/>
      <c r="E32" s="148"/>
      <c r="F32" s="148"/>
      <c r="G32" s="42"/>
      <c r="H32" s="20">
        <v>1.2789999999999999</v>
      </c>
    </row>
    <row r="33" spans="1:8" x14ac:dyDescent="0.3">
      <c r="A33" s="41"/>
      <c r="B33" s="42"/>
      <c r="C33" s="42"/>
      <c r="D33" s="42"/>
      <c r="E33" s="42"/>
      <c r="F33" s="42"/>
      <c r="G33" s="42"/>
      <c r="H33" s="20"/>
    </row>
    <row r="34" spans="1:8" x14ac:dyDescent="0.3">
      <c r="A34" s="149" t="s">
        <v>242</v>
      </c>
      <c r="B34" s="150"/>
      <c r="C34" s="150"/>
      <c r="D34" s="150"/>
      <c r="E34" s="150"/>
      <c r="F34" s="150"/>
      <c r="G34" s="150"/>
      <c r="H34" s="151"/>
    </row>
    <row r="35" spans="1:8" x14ac:dyDescent="0.3">
      <c r="A35" s="147" t="s">
        <v>243</v>
      </c>
      <c r="B35" s="148"/>
      <c r="C35" s="148"/>
      <c r="D35" s="148"/>
      <c r="E35" s="148"/>
      <c r="F35" s="148"/>
      <c r="G35" s="42"/>
      <c r="H35" s="20">
        <v>0.26900000000000002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5" t="s">
        <v>244</v>
      </c>
      <c r="B37" s="146"/>
      <c r="C37" s="146"/>
      <c r="D37" s="146"/>
      <c r="E37" s="146"/>
      <c r="F37" s="146"/>
      <c r="G37" s="43"/>
      <c r="H37" s="44">
        <v>1.548</v>
      </c>
    </row>
    <row r="38" spans="1:8" x14ac:dyDescent="0.3">
      <c r="A38" s="45"/>
      <c r="B38" s="23"/>
      <c r="C38" s="24"/>
      <c r="D38" s="46"/>
      <c r="E38" s="25"/>
      <c r="F38" s="46"/>
      <c r="G38" s="46"/>
      <c r="H38" s="25"/>
    </row>
    <row r="39" spans="1:8" x14ac:dyDescent="0.3">
      <c r="A39" s="47" t="s">
        <v>203</v>
      </c>
      <c r="B39" s="48" t="s">
        <v>257</v>
      </c>
      <c r="C39" s="49"/>
      <c r="D39" s="50"/>
      <c r="E39" s="50"/>
      <c r="F39" s="50"/>
      <c r="G39" s="50"/>
      <c r="H39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17:F17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19:H19"/>
    <mergeCell ref="A22:F22"/>
    <mergeCell ref="A24:H24"/>
    <mergeCell ref="A37:F37"/>
    <mergeCell ref="A35:F35"/>
    <mergeCell ref="A30:F30"/>
    <mergeCell ref="A32:F32"/>
    <mergeCell ref="A34:H34"/>
    <mergeCell ref="B27:C27"/>
    <mergeCell ref="B28:C28"/>
    <mergeCell ref="B29:C29"/>
    <mergeCell ref="B26:C26"/>
    <mergeCell ref="B25:C2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17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18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252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222</v>
      </c>
      <c r="B11" s="33" t="s">
        <v>223</v>
      </c>
      <c r="C11" s="34" t="s">
        <v>217</v>
      </c>
      <c r="D11" s="35">
        <v>1</v>
      </c>
      <c r="E11" s="36">
        <v>40</v>
      </c>
      <c r="F11" s="35">
        <v>2.5000000000000001E-2</v>
      </c>
      <c r="G11" s="36">
        <v>1</v>
      </c>
      <c r="H11" s="37">
        <v>0.78064009999999995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1</v>
      </c>
      <c r="H12" s="37">
        <v>0.78064009999999995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253</v>
      </c>
      <c r="B26" s="152" t="s">
        <v>254</v>
      </c>
      <c r="C26" s="152"/>
      <c r="D26" s="36">
        <v>1</v>
      </c>
      <c r="E26" s="36">
        <v>3.6</v>
      </c>
      <c r="F26" s="35">
        <v>2.5000000000000001E-2</v>
      </c>
      <c r="G26" s="36">
        <v>0.09</v>
      </c>
      <c r="H26" s="37">
        <v>7.0257600000000003E-2</v>
      </c>
    </row>
    <row r="27" spans="1:8" x14ac:dyDescent="0.3">
      <c r="A27" s="32" t="s">
        <v>255</v>
      </c>
      <c r="B27" s="152" t="s">
        <v>256</v>
      </c>
      <c r="C27" s="152"/>
      <c r="D27" s="36">
        <v>1</v>
      </c>
      <c r="E27" s="36">
        <v>4.04</v>
      </c>
      <c r="F27" s="35">
        <v>2.5000000000000001E-2</v>
      </c>
      <c r="G27" s="36">
        <v>0.10100000000000001</v>
      </c>
      <c r="H27" s="37">
        <v>7.8844700000000004E-2</v>
      </c>
    </row>
    <row r="28" spans="1:8" x14ac:dyDescent="0.3">
      <c r="A28" s="32" t="s">
        <v>238</v>
      </c>
      <c r="B28" s="152" t="s">
        <v>239</v>
      </c>
      <c r="C28" s="152"/>
      <c r="D28" s="36">
        <v>1</v>
      </c>
      <c r="E28" s="36">
        <v>3.6</v>
      </c>
      <c r="F28" s="35">
        <v>2.5000000000000001E-2</v>
      </c>
      <c r="G28" s="36">
        <v>0.09</v>
      </c>
      <c r="H28" s="37">
        <v>7.0257600000000003E-2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0.28100000000000003</v>
      </c>
      <c r="H29" s="37">
        <v>0.2193599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1.2809999999999999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0.26900000000000002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1.5499999999999998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257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7:F17"/>
    <mergeCell ref="A19:H19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22:F22"/>
    <mergeCell ref="A24:H24"/>
    <mergeCell ref="A36:F36"/>
    <mergeCell ref="A34:F34"/>
    <mergeCell ref="A29:F29"/>
    <mergeCell ref="A31:F31"/>
    <mergeCell ref="A33:H33"/>
    <mergeCell ref="B27:C27"/>
    <mergeCell ref="B28:C28"/>
    <mergeCell ref="B26:C26"/>
    <mergeCell ref="B25:C2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IV4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89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90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77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506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472</v>
      </c>
      <c r="B11" s="33" t="s">
        <v>473</v>
      </c>
      <c r="C11" s="34" t="s">
        <v>217</v>
      </c>
      <c r="D11" s="35">
        <v>1</v>
      </c>
      <c r="E11" s="36">
        <v>2.4</v>
      </c>
      <c r="F11" s="35">
        <v>1.2E-2</v>
      </c>
      <c r="G11" s="36">
        <v>2.9000000000000001E-2</v>
      </c>
      <c r="H11" s="37">
        <v>1.9294700000000001E-2</v>
      </c>
    </row>
    <row r="12" spans="1:8" x14ac:dyDescent="0.3">
      <c r="A12" s="32" t="s">
        <v>474</v>
      </c>
      <c r="B12" s="33" t="s">
        <v>475</v>
      </c>
      <c r="C12" s="34" t="s">
        <v>217</v>
      </c>
      <c r="D12" s="35">
        <v>1</v>
      </c>
      <c r="E12" s="36">
        <v>5</v>
      </c>
      <c r="F12" s="35">
        <v>1.2E-2</v>
      </c>
      <c r="G12" s="36">
        <v>0.06</v>
      </c>
      <c r="H12" s="37">
        <v>3.9920200000000003E-2</v>
      </c>
    </row>
    <row r="13" spans="1:8" x14ac:dyDescent="0.3">
      <c r="A13" s="32" t="s">
        <v>476</v>
      </c>
      <c r="B13" s="33" t="s">
        <v>477</v>
      </c>
      <c r="C13" s="34" t="s">
        <v>217</v>
      </c>
      <c r="D13" s="35">
        <v>0.5</v>
      </c>
      <c r="E13" s="36">
        <v>40</v>
      </c>
      <c r="F13" s="35">
        <v>1.2E-2</v>
      </c>
      <c r="G13" s="36">
        <v>0.24</v>
      </c>
      <c r="H13" s="37">
        <v>0.15968060000000001</v>
      </c>
    </row>
    <row r="14" spans="1:8" x14ac:dyDescent="0.3">
      <c r="A14" s="32" t="s">
        <v>478</v>
      </c>
      <c r="B14" s="33" t="s">
        <v>479</v>
      </c>
      <c r="C14" s="34" t="s">
        <v>217</v>
      </c>
      <c r="D14" s="35">
        <v>0.5</v>
      </c>
      <c r="E14" s="36">
        <v>105</v>
      </c>
      <c r="F14" s="35">
        <v>1.2E-2</v>
      </c>
      <c r="G14" s="36">
        <v>0.63</v>
      </c>
      <c r="H14" s="37">
        <v>0.41916170000000003</v>
      </c>
    </row>
    <row r="15" spans="1:8" x14ac:dyDescent="0.3">
      <c r="A15" s="32" t="s">
        <v>218</v>
      </c>
      <c r="B15" s="33" t="s">
        <v>219</v>
      </c>
      <c r="C15" s="34" t="s">
        <v>220</v>
      </c>
      <c r="D15" s="35" t="s">
        <v>290</v>
      </c>
      <c r="E15" s="36" t="s">
        <v>1</v>
      </c>
      <c r="F15" s="35" t="s">
        <v>1</v>
      </c>
      <c r="G15" s="36">
        <v>2E-3</v>
      </c>
      <c r="H15" s="37">
        <v>1.3307E-3</v>
      </c>
    </row>
    <row r="16" spans="1:8" x14ac:dyDescent="0.3">
      <c r="A16" s="142" t="s">
        <v>224</v>
      </c>
      <c r="B16" s="142"/>
      <c r="C16" s="142"/>
      <c r="D16" s="142"/>
      <c r="E16" s="142"/>
      <c r="F16" s="142"/>
      <c r="G16" s="36">
        <v>0.96099999999999997</v>
      </c>
      <c r="H16" s="37">
        <v>0.63938790000000001</v>
      </c>
    </row>
    <row r="17" spans="1:8" x14ac:dyDescent="0.3">
      <c r="A17" s="26"/>
      <c r="B17" s="21"/>
      <c r="C17" s="26"/>
      <c r="D17" s="27"/>
      <c r="E17" s="28"/>
      <c r="F17" s="27"/>
      <c r="G17" s="27"/>
      <c r="H17" s="28"/>
    </row>
    <row r="18" spans="1:8" x14ac:dyDescent="0.3">
      <c r="A18" s="144" t="s">
        <v>225</v>
      </c>
      <c r="B18" s="144"/>
      <c r="C18" s="144"/>
      <c r="D18" s="144"/>
      <c r="E18" s="144"/>
      <c r="F18" s="144"/>
      <c r="G18" s="144"/>
      <c r="H18" s="144"/>
    </row>
    <row r="19" spans="1:8" x14ac:dyDescent="0.3">
      <c r="A19" s="29" t="s">
        <v>6</v>
      </c>
      <c r="B19" s="29" t="s">
        <v>7</v>
      </c>
      <c r="C19" s="29" t="s">
        <v>8</v>
      </c>
      <c r="D19" s="30" t="s">
        <v>9</v>
      </c>
      <c r="E19" s="31" t="s">
        <v>211</v>
      </c>
      <c r="F19" s="38"/>
      <c r="G19" s="31" t="s">
        <v>213</v>
      </c>
      <c r="H19" s="31" t="s">
        <v>214</v>
      </c>
    </row>
    <row r="20" spans="1:8" x14ac:dyDescent="0.3">
      <c r="A20" s="32" t="s">
        <v>449</v>
      </c>
      <c r="B20" s="33" t="s">
        <v>450</v>
      </c>
      <c r="C20" s="34" t="s">
        <v>77</v>
      </c>
      <c r="D20" s="35">
        <v>5.0000000000000001E-3</v>
      </c>
      <c r="E20" s="36">
        <v>8.17</v>
      </c>
      <c r="F20" s="38"/>
      <c r="G20" s="36">
        <v>4.1000000000000002E-2</v>
      </c>
      <c r="H20" s="37">
        <v>2.7278799999999999E-2</v>
      </c>
    </row>
    <row r="21" spans="1:8" x14ac:dyDescent="0.3">
      <c r="A21" s="39" t="s">
        <v>482</v>
      </c>
      <c r="B21" s="33" t="s">
        <v>483</v>
      </c>
      <c r="C21" s="34" t="s">
        <v>77</v>
      </c>
      <c r="D21" s="35">
        <v>5.0000000000000001E-3</v>
      </c>
      <c r="E21" s="36">
        <v>5.61</v>
      </c>
      <c r="F21" s="38"/>
      <c r="G21" s="36">
        <v>2.8000000000000001E-2</v>
      </c>
      <c r="H21" s="37">
        <v>1.8629400000000001E-2</v>
      </c>
    </row>
    <row r="22" spans="1:8" x14ac:dyDescent="0.3">
      <c r="A22" s="39" t="s">
        <v>507</v>
      </c>
      <c r="B22" s="33" t="s">
        <v>508</v>
      </c>
      <c r="C22" s="34" t="s">
        <v>509</v>
      </c>
      <c r="D22" s="35">
        <v>5.0000000000000001E-3</v>
      </c>
      <c r="E22" s="36">
        <v>13</v>
      </c>
      <c r="F22" s="38"/>
      <c r="G22" s="36">
        <v>6.5000000000000002E-2</v>
      </c>
      <c r="H22" s="37">
        <v>4.3246800000000002E-2</v>
      </c>
    </row>
    <row r="23" spans="1:8" x14ac:dyDescent="0.3">
      <c r="A23" s="39" t="s">
        <v>490</v>
      </c>
      <c r="B23" s="33" t="s">
        <v>491</v>
      </c>
      <c r="C23" s="34" t="s">
        <v>77</v>
      </c>
      <c r="D23" s="35">
        <v>0.01</v>
      </c>
      <c r="E23" s="36">
        <v>21.13</v>
      </c>
      <c r="F23" s="38"/>
      <c r="G23" s="36">
        <v>0.21099999999999999</v>
      </c>
      <c r="H23" s="37">
        <v>0.14038589999999998</v>
      </c>
    </row>
    <row r="24" spans="1:8" ht="22.8" x14ac:dyDescent="0.3">
      <c r="A24" s="39" t="s">
        <v>502</v>
      </c>
      <c r="B24" s="33" t="s">
        <v>503</v>
      </c>
      <c r="C24" s="34" t="s">
        <v>77</v>
      </c>
      <c r="D24" s="35">
        <v>0.01</v>
      </c>
      <c r="E24" s="36">
        <v>1.05</v>
      </c>
      <c r="F24" s="38"/>
      <c r="G24" s="36">
        <v>1.0999999999999999E-2</v>
      </c>
      <c r="H24" s="37">
        <v>7.3187E-3</v>
      </c>
    </row>
    <row r="25" spans="1:8" x14ac:dyDescent="0.3">
      <c r="A25" s="142" t="s">
        <v>226</v>
      </c>
      <c r="B25" s="142"/>
      <c r="C25" s="142"/>
      <c r="D25" s="142"/>
      <c r="E25" s="142"/>
      <c r="F25" s="142"/>
      <c r="G25" s="36">
        <v>0.35599999999999998</v>
      </c>
      <c r="H25" s="37">
        <v>0.2368596</v>
      </c>
    </row>
    <row r="26" spans="1:8" x14ac:dyDescent="0.3">
      <c r="A26" s="26"/>
      <c r="B26" s="21"/>
      <c r="C26" s="26"/>
      <c r="D26" s="27"/>
      <c r="E26" s="28"/>
      <c r="F26" s="27"/>
      <c r="G26" s="27"/>
      <c r="H26" s="28"/>
    </row>
    <row r="27" spans="1:8" x14ac:dyDescent="0.3">
      <c r="A27" s="144" t="s">
        <v>227</v>
      </c>
      <c r="B27" s="144"/>
      <c r="C27" s="144"/>
      <c r="D27" s="144"/>
      <c r="E27" s="144"/>
      <c r="F27" s="144"/>
      <c r="G27" s="144"/>
      <c r="H27" s="144"/>
    </row>
    <row r="28" spans="1:8" x14ac:dyDescent="0.3">
      <c r="A28" s="29" t="s">
        <v>6</v>
      </c>
      <c r="B28" s="29" t="s">
        <v>7</v>
      </c>
      <c r="C28" s="29" t="s">
        <v>8</v>
      </c>
      <c r="D28" s="29" t="s">
        <v>9</v>
      </c>
      <c r="E28" s="29" t="s">
        <v>228</v>
      </c>
      <c r="F28" s="29" t="s">
        <v>229</v>
      </c>
      <c r="G28" s="29" t="s">
        <v>213</v>
      </c>
      <c r="H28" s="31" t="s">
        <v>214</v>
      </c>
    </row>
    <row r="29" spans="1:8" x14ac:dyDescent="0.3">
      <c r="A29" s="32"/>
      <c r="B29" s="33"/>
      <c r="C29" s="34"/>
      <c r="D29" s="35"/>
      <c r="E29" s="36"/>
      <c r="F29" s="40"/>
      <c r="G29" s="6"/>
      <c r="H29" s="37"/>
    </row>
    <row r="30" spans="1:8" x14ac:dyDescent="0.3">
      <c r="A30" s="142" t="s">
        <v>230</v>
      </c>
      <c r="B30" s="143"/>
      <c r="C30" s="143"/>
      <c r="D30" s="143"/>
      <c r="E30" s="143"/>
      <c r="F30" s="143"/>
      <c r="G30" s="36">
        <v>0</v>
      </c>
      <c r="H30" s="37">
        <v>0</v>
      </c>
    </row>
    <row r="31" spans="1:8" x14ac:dyDescent="0.3">
      <c r="A31" s="26"/>
      <c r="B31" s="21"/>
      <c r="C31" s="26"/>
      <c r="D31" s="27"/>
      <c r="E31" s="28"/>
      <c r="F31" s="27"/>
      <c r="G31" s="27"/>
      <c r="H31" s="28"/>
    </row>
    <row r="32" spans="1:8" x14ac:dyDescent="0.3">
      <c r="A32" s="144" t="s">
        <v>231</v>
      </c>
      <c r="B32" s="144"/>
      <c r="C32" s="144"/>
      <c r="D32" s="144"/>
      <c r="E32" s="144"/>
      <c r="F32" s="144"/>
      <c r="G32" s="144"/>
      <c r="H32" s="144"/>
    </row>
    <row r="33" spans="1:8" ht="13.5" customHeight="1" x14ac:dyDescent="0.3">
      <c r="A33" s="29" t="s">
        <v>6</v>
      </c>
      <c r="B33" s="144" t="s">
        <v>7</v>
      </c>
      <c r="C33" s="144"/>
      <c r="D33" s="29" t="s">
        <v>232</v>
      </c>
      <c r="E33" s="29" t="s">
        <v>233</v>
      </c>
      <c r="F33" s="29" t="s">
        <v>212</v>
      </c>
      <c r="G33" s="29" t="s">
        <v>213</v>
      </c>
      <c r="H33" s="31" t="s">
        <v>214</v>
      </c>
    </row>
    <row r="34" spans="1:8" ht="12.75" customHeight="1" x14ac:dyDescent="0.3">
      <c r="A34" s="32" t="s">
        <v>286</v>
      </c>
      <c r="B34" s="152" t="s">
        <v>287</v>
      </c>
      <c r="C34" s="152"/>
      <c r="D34" s="36">
        <v>1</v>
      </c>
      <c r="E34" s="36">
        <v>4.04</v>
      </c>
      <c r="F34" s="35">
        <v>1.2E-2</v>
      </c>
      <c r="G34" s="36">
        <v>4.8000000000000001E-2</v>
      </c>
      <c r="H34" s="37">
        <v>3.1936100000000002E-2</v>
      </c>
    </row>
    <row r="35" spans="1:8" x14ac:dyDescent="0.3">
      <c r="A35" s="32" t="s">
        <v>238</v>
      </c>
      <c r="B35" s="152" t="s">
        <v>239</v>
      </c>
      <c r="C35" s="152"/>
      <c r="D35" s="36">
        <v>1</v>
      </c>
      <c r="E35" s="36">
        <v>3.6</v>
      </c>
      <c r="F35" s="35">
        <v>1.2E-2</v>
      </c>
      <c r="G35" s="36">
        <v>4.2999999999999997E-2</v>
      </c>
      <c r="H35" s="37">
        <v>2.8609399999999997E-2</v>
      </c>
    </row>
    <row r="36" spans="1:8" x14ac:dyDescent="0.3">
      <c r="A36" s="32" t="s">
        <v>494</v>
      </c>
      <c r="B36" s="152" t="s">
        <v>495</v>
      </c>
      <c r="C36" s="152"/>
      <c r="D36" s="36">
        <v>1</v>
      </c>
      <c r="E36" s="36">
        <v>3.95</v>
      </c>
      <c r="F36" s="35">
        <v>1.2E-2</v>
      </c>
      <c r="G36" s="36">
        <v>4.7E-2</v>
      </c>
      <c r="H36" s="37">
        <v>3.1270800000000001E-2</v>
      </c>
    </row>
    <row r="37" spans="1:8" x14ac:dyDescent="0.3">
      <c r="A37" s="32" t="s">
        <v>496</v>
      </c>
      <c r="B37" s="152" t="s">
        <v>497</v>
      </c>
      <c r="C37" s="152"/>
      <c r="D37" s="36">
        <v>1</v>
      </c>
      <c r="E37" s="36">
        <v>4.04</v>
      </c>
      <c r="F37" s="35">
        <v>1.2E-2</v>
      </c>
      <c r="G37" s="36">
        <v>4.8000000000000001E-2</v>
      </c>
      <c r="H37" s="37">
        <v>3.1936100000000002E-2</v>
      </c>
    </row>
    <row r="38" spans="1:8" x14ac:dyDescent="0.3">
      <c r="A38" s="142" t="s">
        <v>240</v>
      </c>
      <c r="B38" s="142"/>
      <c r="C38" s="142"/>
      <c r="D38" s="142"/>
      <c r="E38" s="142"/>
      <c r="F38" s="142"/>
      <c r="G38" s="36">
        <v>0.186</v>
      </c>
      <c r="H38" s="37">
        <v>0.1237524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7" t="s">
        <v>241</v>
      </c>
      <c r="B40" s="148"/>
      <c r="C40" s="148"/>
      <c r="D40" s="148"/>
      <c r="E40" s="148"/>
      <c r="F40" s="148"/>
      <c r="G40" s="42"/>
      <c r="H40" s="20">
        <v>1.5029999999999999</v>
      </c>
    </row>
    <row r="41" spans="1:8" x14ac:dyDescent="0.3">
      <c r="A41" s="41"/>
      <c r="B41" s="42"/>
      <c r="C41" s="42"/>
      <c r="D41" s="42"/>
      <c r="E41" s="42"/>
      <c r="F41" s="42"/>
      <c r="G41" s="42"/>
      <c r="H41" s="20"/>
    </row>
    <row r="42" spans="1:8" x14ac:dyDescent="0.3">
      <c r="A42" s="149" t="s">
        <v>242</v>
      </c>
      <c r="B42" s="150"/>
      <c r="C42" s="150"/>
      <c r="D42" s="150"/>
      <c r="E42" s="150"/>
      <c r="F42" s="150"/>
      <c r="G42" s="150"/>
      <c r="H42" s="151"/>
    </row>
    <row r="43" spans="1:8" x14ac:dyDescent="0.3">
      <c r="A43" s="147" t="s">
        <v>243</v>
      </c>
      <c r="B43" s="148"/>
      <c r="C43" s="148"/>
      <c r="D43" s="148"/>
      <c r="E43" s="148"/>
      <c r="F43" s="148"/>
      <c r="G43" s="42"/>
      <c r="H43" s="20">
        <v>0.316</v>
      </c>
    </row>
    <row r="44" spans="1:8" x14ac:dyDescent="0.3">
      <c r="A44" s="26"/>
      <c r="B44" s="21"/>
      <c r="C44" s="26"/>
      <c r="D44" s="27"/>
      <c r="E44" s="28"/>
      <c r="F44" s="27"/>
      <c r="G44" s="27"/>
      <c r="H44" s="28"/>
    </row>
    <row r="45" spans="1:8" x14ac:dyDescent="0.3">
      <c r="A45" s="145" t="s">
        <v>244</v>
      </c>
      <c r="B45" s="146"/>
      <c r="C45" s="146"/>
      <c r="D45" s="146"/>
      <c r="E45" s="146"/>
      <c r="F45" s="146"/>
      <c r="G45" s="43"/>
      <c r="H45" s="44">
        <v>1.819</v>
      </c>
    </row>
    <row r="46" spans="1:8" x14ac:dyDescent="0.3">
      <c r="A46" s="45"/>
      <c r="B46" s="23"/>
      <c r="C46" s="24"/>
      <c r="D46" s="46"/>
      <c r="E46" s="25"/>
      <c r="F46" s="46"/>
      <c r="G46" s="46"/>
      <c r="H46" s="25"/>
    </row>
    <row r="47" spans="1:8" x14ac:dyDescent="0.3">
      <c r="A47" s="47" t="s">
        <v>203</v>
      </c>
      <c r="B47" s="48" t="s">
        <v>510</v>
      </c>
      <c r="C47" s="49"/>
      <c r="D47" s="50"/>
      <c r="E47" s="50"/>
      <c r="F47" s="50"/>
      <c r="G47" s="50"/>
      <c r="H47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5:F25"/>
    <mergeCell ref="A16:F16"/>
    <mergeCell ref="A18:H18"/>
    <mergeCell ref="F2:H2"/>
    <mergeCell ref="B3:H3"/>
    <mergeCell ref="B4:H4"/>
    <mergeCell ref="A1:H1"/>
    <mergeCell ref="B5:H5"/>
    <mergeCell ref="B2:D2"/>
    <mergeCell ref="A7:H7"/>
    <mergeCell ref="A9:H9"/>
    <mergeCell ref="A27:H27"/>
    <mergeCell ref="A30:F30"/>
    <mergeCell ref="A32:H32"/>
    <mergeCell ref="A45:F45"/>
    <mergeCell ref="A43:F43"/>
    <mergeCell ref="A38:F38"/>
    <mergeCell ref="A40:F40"/>
    <mergeCell ref="A42:H42"/>
    <mergeCell ref="B35:C35"/>
    <mergeCell ref="B36:C36"/>
    <mergeCell ref="B37:C37"/>
    <mergeCell ref="B34:C34"/>
    <mergeCell ref="B33:C33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IV43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91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92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77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511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472</v>
      </c>
      <c r="B11" s="33" t="s">
        <v>473</v>
      </c>
      <c r="C11" s="34" t="s">
        <v>217</v>
      </c>
      <c r="D11" s="35">
        <v>1</v>
      </c>
      <c r="E11" s="36">
        <v>2.4</v>
      </c>
      <c r="F11" s="35">
        <v>3.5000000000000001E-3</v>
      </c>
      <c r="G11" s="36">
        <v>8.0000000000000002E-3</v>
      </c>
      <c r="H11" s="37">
        <v>5.1713000000000002E-3</v>
      </c>
    </row>
    <row r="12" spans="1:8" x14ac:dyDescent="0.3">
      <c r="A12" s="32" t="s">
        <v>512</v>
      </c>
      <c r="B12" s="33" t="s">
        <v>513</v>
      </c>
      <c r="C12" s="34" t="s">
        <v>217</v>
      </c>
      <c r="D12" s="35">
        <v>1</v>
      </c>
      <c r="E12" s="36">
        <v>2.14</v>
      </c>
      <c r="F12" s="35">
        <v>3.5000000000000001E-3</v>
      </c>
      <c r="G12" s="36">
        <v>7.0000000000000001E-3</v>
      </c>
      <c r="H12" s="37">
        <v>4.5249000000000001E-3</v>
      </c>
    </row>
    <row r="13" spans="1:8" x14ac:dyDescent="0.3">
      <c r="A13" s="32" t="s">
        <v>514</v>
      </c>
      <c r="B13" s="33" t="s">
        <v>515</v>
      </c>
      <c r="C13" s="34" t="s">
        <v>217</v>
      </c>
      <c r="D13" s="35">
        <v>1</v>
      </c>
      <c r="E13" s="36">
        <v>2.85</v>
      </c>
      <c r="F13" s="35">
        <v>3.5000000000000001E-3</v>
      </c>
      <c r="G13" s="36">
        <v>0.01</v>
      </c>
      <c r="H13" s="37">
        <v>6.4641000000000004E-3</v>
      </c>
    </row>
    <row r="14" spans="1:8" x14ac:dyDescent="0.3">
      <c r="A14" s="32" t="s">
        <v>478</v>
      </c>
      <c r="B14" s="33" t="s">
        <v>479</v>
      </c>
      <c r="C14" s="34" t="s">
        <v>217</v>
      </c>
      <c r="D14" s="35">
        <v>2</v>
      </c>
      <c r="E14" s="36">
        <v>105</v>
      </c>
      <c r="F14" s="35">
        <v>3.5000000000000001E-3</v>
      </c>
      <c r="G14" s="36">
        <v>0.73499999999999999</v>
      </c>
      <c r="H14" s="37">
        <v>0.47511310000000001</v>
      </c>
    </row>
    <row r="15" spans="1:8" x14ac:dyDescent="0.3">
      <c r="A15" s="142" t="s">
        <v>224</v>
      </c>
      <c r="B15" s="142"/>
      <c r="C15" s="142"/>
      <c r="D15" s="142"/>
      <c r="E15" s="142"/>
      <c r="F15" s="142"/>
      <c r="G15" s="36">
        <v>0.76</v>
      </c>
      <c r="H15" s="37">
        <v>0.49127340000000003</v>
      </c>
    </row>
    <row r="16" spans="1:8" x14ac:dyDescent="0.3">
      <c r="A16" s="26"/>
      <c r="B16" s="21"/>
      <c r="C16" s="26"/>
      <c r="D16" s="27"/>
      <c r="E16" s="28"/>
      <c r="F16" s="27"/>
      <c r="G16" s="27"/>
      <c r="H16" s="28"/>
    </row>
    <row r="17" spans="1:8" x14ac:dyDescent="0.3">
      <c r="A17" s="144" t="s">
        <v>225</v>
      </c>
      <c r="B17" s="144"/>
      <c r="C17" s="144"/>
      <c r="D17" s="144"/>
      <c r="E17" s="144"/>
      <c r="F17" s="144"/>
      <c r="G17" s="144"/>
      <c r="H17" s="144"/>
    </row>
    <row r="18" spans="1:8" x14ac:dyDescent="0.3">
      <c r="A18" s="29" t="s">
        <v>6</v>
      </c>
      <c r="B18" s="29" t="s">
        <v>7</v>
      </c>
      <c r="C18" s="29" t="s">
        <v>8</v>
      </c>
      <c r="D18" s="30" t="s">
        <v>9</v>
      </c>
      <c r="E18" s="31" t="s">
        <v>211</v>
      </c>
      <c r="F18" s="38"/>
      <c r="G18" s="31" t="s">
        <v>213</v>
      </c>
      <c r="H18" s="31" t="s">
        <v>214</v>
      </c>
    </row>
    <row r="19" spans="1:8" x14ac:dyDescent="0.3">
      <c r="A19" s="32" t="s">
        <v>449</v>
      </c>
      <c r="B19" s="33" t="s">
        <v>450</v>
      </c>
      <c r="C19" s="34" t="s">
        <v>77</v>
      </c>
      <c r="D19" s="35">
        <v>0.08</v>
      </c>
      <c r="E19" s="36">
        <v>8.17</v>
      </c>
      <c r="F19" s="38"/>
      <c r="G19" s="36">
        <v>0.65400000000000003</v>
      </c>
      <c r="H19" s="37">
        <v>0.42275370000000001</v>
      </c>
    </row>
    <row r="20" spans="1:8" x14ac:dyDescent="0.3">
      <c r="A20" s="142" t="s">
        <v>226</v>
      </c>
      <c r="B20" s="142"/>
      <c r="C20" s="142"/>
      <c r="D20" s="142"/>
      <c r="E20" s="142"/>
      <c r="F20" s="142"/>
      <c r="G20" s="36">
        <v>0.65400000000000003</v>
      </c>
      <c r="H20" s="37">
        <v>0.42275370000000001</v>
      </c>
    </row>
    <row r="21" spans="1:8" x14ac:dyDescent="0.3">
      <c r="A21" s="26"/>
      <c r="B21" s="21"/>
      <c r="C21" s="26"/>
      <c r="D21" s="27"/>
      <c r="E21" s="28"/>
      <c r="F21" s="27"/>
      <c r="G21" s="27"/>
      <c r="H21" s="28"/>
    </row>
    <row r="22" spans="1:8" x14ac:dyDescent="0.3">
      <c r="A22" s="144" t="s">
        <v>227</v>
      </c>
      <c r="B22" s="144"/>
      <c r="C22" s="144"/>
      <c r="D22" s="144"/>
      <c r="E22" s="144"/>
      <c r="F22" s="144"/>
      <c r="G22" s="144"/>
      <c r="H22" s="144"/>
    </row>
    <row r="23" spans="1:8" x14ac:dyDescent="0.3">
      <c r="A23" s="29" t="s">
        <v>6</v>
      </c>
      <c r="B23" s="29" t="s">
        <v>7</v>
      </c>
      <c r="C23" s="29" t="s">
        <v>8</v>
      </c>
      <c r="D23" s="29" t="s">
        <v>9</v>
      </c>
      <c r="E23" s="29" t="s">
        <v>228</v>
      </c>
      <c r="F23" s="29" t="s">
        <v>229</v>
      </c>
      <c r="G23" s="29" t="s">
        <v>213</v>
      </c>
      <c r="H23" s="31" t="s">
        <v>214</v>
      </c>
    </row>
    <row r="24" spans="1:8" x14ac:dyDescent="0.3">
      <c r="A24" s="32"/>
      <c r="B24" s="33"/>
      <c r="C24" s="34"/>
      <c r="D24" s="35"/>
      <c r="E24" s="36"/>
      <c r="F24" s="40"/>
      <c r="G24" s="6"/>
      <c r="H24" s="37"/>
    </row>
    <row r="25" spans="1:8" x14ac:dyDescent="0.3">
      <c r="A25" s="142" t="s">
        <v>230</v>
      </c>
      <c r="B25" s="143"/>
      <c r="C25" s="143"/>
      <c r="D25" s="143"/>
      <c r="E25" s="143"/>
      <c r="F25" s="143"/>
      <c r="G25" s="36">
        <v>0</v>
      </c>
      <c r="H25" s="37">
        <v>0</v>
      </c>
    </row>
    <row r="26" spans="1:8" x14ac:dyDescent="0.3">
      <c r="A26" s="26"/>
      <c r="B26" s="21"/>
      <c r="C26" s="26"/>
      <c r="D26" s="27"/>
      <c r="E26" s="28"/>
      <c r="F26" s="27"/>
      <c r="G26" s="27"/>
      <c r="H26" s="28"/>
    </row>
    <row r="27" spans="1:8" x14ac:dyDescent="0.3">
      <c r="A27" s="144" t="s">
        <v>231</v>
      </c>
      <c r="B27" s="144"/>
      <c r="C27" s="144"/>
      <c r="D27" s="144"/>
      <c r="E27" s="144"/>
      <c r="F27" s="144"/>
      <c r="G27" s="144"/>
      <c r="H27" s="144"/>
    </row>
    <row r="28" spans="1:8" ht="13.5" customHeight="1" x14ac:dyDescent="0.3">
      <c r="A28" s="29" t="s">
        <v>6</v>
      </c>
      <c r="B28" s="144" t="s">
        <v>7</v>
      </c>
      <c r="C28" s="144"/>
      <c r="D28" s="29" t="s">
        <v>232</v>
      </c>
      <c r="E28" s="29" t="s">
        <v>233</v>
      </c>
      <c r="F28" s="29" t="s">
        <v>212</v>
      </c>
      <c r="G28" s="29" t="s">
        <v>213</v>
      </c>
      <c r="H28" s="31" t="s">
        <v>214</v>
      </c>
    </row>
    <row r="29" spans="1:8" ht="12.75" customHeight="1" x14ac:dyDescent="0.3">
      <c r="A29" s="32" t="s">
        <v>238</v>
      </c>
      <c r="B29" s="152" t="s">
        <v>239</v>
      </c>
      <c r="C29" s="152"/>
      <c r="D29" s="36">
        <v>2</v>
      </c>
      <c r="E29" s="36">
        <v>3.6</v>
      </c>
      <c r="F29" s="35">
        <v>3.5000000000000001E-3</v>
      </c>
      <c r="G29" s="36">
        <v>2.5000000000000001E-2</v>
      </c>
      <c r="H29" s="37">
        <v>1.6160300000000002E-2</v>
      </c>
    </row>
    <row r="30" spans="1:8" x14ac:dyDescent="0.3">
      <c r="A30" s="32" t="s">
        <v>286</v>
      </c>
      <c r="B30" s="152" t="s">
        <v>287</v>
      </c>
      <c r="C30" s="152"/>
      <c r="D30" s="36">
        <v>1</v>
      </c>
      <c r="E30" s="36">
        <v>4.04</v>
      </c>
      <c r="F30" s="35">
        <v>3.5000000000000001E-3</v>
      </c>
      <c r="G30" s="36">
        <v>1.4E-2</v>
      </c>
      <c r="H30" s="37">
        <v>9.0498000000000002E-3</v>
      </c>
    </row>
    <row r="31" spans="1:8" x14ac:dyDescent="0.3">
      <c r="A31" s="32" t="s">
        <v>253</v>
      </c>
      <c r="B31" s="152" t="s">
        <v>254</v>
      </c>
      <c r="C31" s="152"/>
      <c r="D31" s="36">
        <v>2</v>
      </c>
      <c r="E31" s="36">
        <v>3.6</v>
      </c>
      <c r="F31" s="35">
        <v>3.5000000000000001E-3</v>
      </c>
      <c r="G31" s="36">
        <v>2.5000000000000001E-2</v>
      </c>
      <c r="H31" s="37">
        <v>1.6160300000000002E-2</v>
      </c>
    </row>
    <row r="32" spans="1:8" x14ac:dyDescent="0.3">
      <c r="A32" s="32" t="s">
        <v>494</v>
      </c>
      <c r="B32" s="152" t="s">
        <v>495</v>
      </c>
      <c r="C32" s="152"/>
      <c r="D32" s="36">
        <v>3</v>
      </c>
      <c r="E32" s="36">
        <v>3.95</v>
      </c>
      <c r="F32" s="35">
        <v>3.5000000000000001E-3</v>
      </c>
      <c r="G32" s="36">
        <v>4.1000000000000002E-2</v>
      </c>
      <c r="H32" s="37">
        <v>2.6502899999999999E-2</v>
      </c>
    </row>
    <row r="33" spans="1:8" x14ac:dyDescent="0.3">
      <c r="A33" s="32" t="s">
        <v>496</v>
      </c>
      <c r="B33" s="152" t="s">
        <v>497</v>
      </c>
      <c r="C33" s="152"/>
      <c r="D33" s="36">
        <v>2</v>
      </c>
      <c r="E33" s="36">
        <v>4.04</v>
      </c>
      <c r="F33" s="35">
        <v>3.5000000000000001E-3</v>
      </c>
      <c r="G33" s="36">
        <v>2.8000000000000001E-2</v>
      </c>
      <c r="H33" s="37">
        <v>1.8099500000000001E-2</v>
      </c>
    </row>
    <row r="34" spans="1:8" x14ac:dyDescent="0.3">
      <c r="A34" s="142" t="s">
        <v>240</v>
      </c>
      <c r="B34" s="142"/>
      <c r="C34" s="142"/>
      <c r="D34" s="142"/>
      <c r="E34" s="142"/>
      <c r="F34" s="142"/>
      <c r="G34" s="36">
        <v>0.13300000000000001</v>
      </c>
      <c r="H34" s="37">
        <v>8.5972800000000002E-2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7" t="s">
        <v>241</v>
      </c>
      <c r="B36" s="148"/>
      <c r="C36" s="148"/>
      <c r="D36" s="148"/>
      <c r="E36" s="148"/>
      <c r="F36" s="148"/>
      <c r="G36" s="42"/>
      <c r="H36" s="20">
        <v>1.5469999999999999</v>
      </c>
    </row>
    <row r="37" spans="1:8" x14ac:dyDescent="0.3">
      <c r="A37" s="41"/>
      <c r="B37" s="42"/>
      <c r="C37" s="42"/>
      <c r="D37" s="42"/>
      <c r="E37" s="42"/>
      <c r="F37" s="42"/>
      <c r="G37" s="42"/>
      <c r="H37" s="20"/>
    </row>
    <row r="38" spans="1:8" x14ac:dyDescent="0.3">
      <c r="A38" s="149" t="s">
        <v>242</v>
      </c>
      <c r="B38" s="150"/>
      <c r="C38" s="150"/>
      <c r="D38" s="150"/>
      <c r="E38" s="150"/>
      <c r="F38" s="150"/>
      <c r="G38" s="150"/>
      <c r="H38" s="151"/>
    </row>
    <row r="39" spans="1:8" x14ac:dyDescent="0.3">
      <c r="A39" s="147" t="s">
        <v>243</v>
      </c>
      <c r="B39" s="148"/>
      <c r="C39" s="148"/>
      <c r="D39" s="148"/>
      <c r="E39" s="148"/>
      <c r="F39" s="148"/>
      <c r="G39" s="42"/>
      <c r="H39" s="20">
        <v>0.32500000000000001</v>
      </c>
    </row>
    <row r="40" spans="1:8" x14ac:dyDescent="0.3">
      <c r="A40" s="26"/>
      <c r="B40" s="21"/>
      <c r="C40" s="26"/>
      <c r="D40" s="27"/>
      <c r="E40" s="28"/>
      <c r="F40" s="27"/>
      <c r="G40" s="27"/>
      <c r="H40" s="28"/>
    </row>
    <row r="41" spans="1:8" x14ac:dyDescent="0.3">
      <c r="A41" s="145" t="s">
        <v>244</v>
      </c>
      <c r="B41" s="146"/>
      <c r="C41" s="146"/>
      <c r="D41" s="146"/>
      <c r="E41" s="146"/>
      <c r="F41" s="146"/>
      <c r="G41" s="43"/>
      <c r="H41" s="44">
        <v>1.8719999999999999</v>
      </c>
    </row>
    <row r="42" spans="1:8" x14ac:dyDescent="0.3">
      <c r="A42" s="45"/>
      <c r="B42" s="23"/>
      <c r="C42" s="24"/>
      <c r="D42" s="46"/>
      <c r="E42" s="25"/>
      <c r="F42" s="46"/>
      <c r="G42" s="46"/>
      <c r="H42" s="25"/>
    </row>
    <row r="43" spans="1:8" x14ac:dyDescent="0.3">
      <c r="A43" s="47" t="s">
        <v>203</v>
      </c>
      <c r="B43" s="48" t="s">
        <v>516</v>
      </c>
      <c r="C43" s="49"/>
      <c r="D43" s="50"/>
      <c r="E43" s="50"/>
      <c r="F43" s="50"/>
      <c r="G43" s="50"/>
      <c r="H43" s="50"/>
    </row>
  </sheetData>
  <sheetProtection formatCells="0" formatColumns="0" formatRows="0" insertColumns="0" insertRows="0" insertHyperlinks="0" deleteColumns="0" deleteRows="0" sort="0" autoFilter="0" pivotTables="0"/>
  <mergeCells count="25">
    <mergeCell ref="A15:F15"/>
    <mergeCell ref="A17:H17"/>
    <mergeCell ref="F2:H2"/>
    <mergeCell ref="B3:H3"/>
    <mergeCell ref="B4:H4"/>
    <mergeCell ref="A1:H1"/>
    <mergeCell ref="B5:H5"/>
    <mergeCell ref="B2:D2"/>
    <mergeCell ref="A7:H7"/>
    <mergeCell ref="A9:H9"/>
    <mergeCell ref="A20:F20"/>
    <mergeCell ref="A22:H22"/>
    <mergeCell ref="A25:F25"/>
    <mergeCell ref="A27:H27"/>
    <mergeCell ref="A41:F41"/>
    <mergeCell ref="A39:F39"/>
    <mergeCell ref="A34:F34"/>
    <mergeCell ref="A36:F36"/>
    <mergeCell ref="A38:H38"/>
    <mergeCell ref="B30:C30"/>
    <mergeCell ref="B31:C31"/>
    <mergeCell ref="B32:C32"/>
    <mergeCell ref="B33:C33"/>
    <mergeCell ref="B29:C29"/>
    <mergeCell ref="B28:C28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IV42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93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94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77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517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518</v>
      </c>
      <c r="B11" s="33" t="s">
        <v>519</v>
      </c>
      <c r="C11" s="34" t="s">
        <v>217</v>
      </c>
      <c r="D11" s="35">
        <v>1</v>
      </c>
      <c r="E11" s="36">
        <v>16</v>
      </c>
      <c r="F11" s="35">
        <v>7.0400000000000003E-3</v>
      </c>
      <c r="G11" s="36">
        <v>0.113</v>
      </c>
      <c r="H11" s="37">
        <v>0.26650940000000001</v>
      </c>
    </row>
    <row r="12" spans="1:8" x14ac:dyDescent="0.3">
      <c r="A12" s="32" t="s">
        <v>520</v>
      </c>
      <c r="B12" s="33" t="s">
        <v>521</v>
      </c>
      <c r="C12" s="34" t="s">
        <v>217</v>
      </c>
      <c r="D12" s="35">
        <v>1</v>
      </c>
      <c r="E12" s="36">
        <v>25</v>
      </c>
      <c r="F12" s="35">
        <v>7.0400000000000003E-3</v>
      </c>
      <c r="G12" s="36">
        <v>0.17599999999999999</v>
      </c>
      <c r="H12" s="37">
        <v>0.41509430000000003</v>
      </c>
    </row>
    <row r="13" spans="1:8" x14ac:dyDescent="0.3">
      <c r="A13" s="32" t="s">
        <v>425</v>
      </c>
      <c r="B13" s="33" t="s">
        <v>426</v>
      </c>
      <c r="C13" s="34" t="s">
        <v>217</v>
      </c>
      <c r="D13" s="35">
        <v>1</v>
      </c>
      <c r="E13" s="36">
        <v>0.12</v>
      </c>
      <c r="F13" s="35">
        <v>7.0400000000000003E-3</v>
      </c>
      <c r="G13" s="36">
        <v>1E-3</v>
      </c>
      <c r="H13" s="37">
        <v>2.3584999999999999E-3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0.28999999999999998</v>
      </c>
      <c r="H14" s="37">
        <v>0.68396219999999996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x14ac:dyDescent="0.3">
      <c r="A18" s="32" t="s">
        <v>484</v>
      </c>
      <c r="B18" s="33" t="s">
        <v>485</v>
      </c>
      <c r="C18" s="34" t="s">
        <v>486</v>
      </c>
      <c r="D18" s="35">
        <v>1E-3</v>
      </c>
      <c r="E18" s="36">
        <v>28</v>
      </c>
      <c r="F18" s="38"/>
      <c r="G18" s="36">
        <v>2.8000000000000001E-2</v>
      </c>
      <c r="H18" s="37">
        <v>6.6037700000000005E-2</v>
      </c>
    </row>
    <row r="19" spans="1:8" x14ac:dyDescent="0.3">
      <c r="A19" s="39" t="s">
        <v>522</v>
      </c>
      <c r="B19" s="33" t="s">
        <v>523</v>
      </c>
      <c r="C19" s="34" t="s">
        <v>486</v>
      </c>
      <c r="D19" s="35">
        <v>1E-3</v>
      </c>
      <c r="E19" s="36">
        <v>15.85</v>
      </c>
      <c r="F19" s="38"/>
      <c r="G19" s="36">
        <v>1.6E-2</v>
      </c>
      <c r="H19" s="37">
        <v>3.77358E-2</v>
      </c>
    </row>
    <row r="20" spans="1:8" x14ac:dyDescent="0.3">
      <c r="A20" s="39" t="s">
        <v>487</v>
      </c>
      <c r="B20" s="33" t="s">
        <v>488</v>
      </c>
      <c r="C20" s="34" t="s">
        <v>489</v>
      </c>
      <c r="D20" s="35">
        <v>1E-3</v>
      </c>
      <c r="E20" s="36">
        <v>10.5</v>
      </c>
      <c r="F20" s="38"/>
      <c r="G20" s="36">
        <v>1.0999999999999999E-2</v>
      </c>
      <c r="H20" s="37">
        <v>2.5943399999999998E-2</v>
      </c>
    </row>
    <row r="21" spans="1:8" x14ac:dyDescent="0.3">
      <c r="A21" s="142" t="s">
        <v>226</v>
      </c>
      <c r="B21" s="142"/>
      <c r="C21" s="142"/>
      <c r="D21" s="142"/>
      <c r="E21" s="142"/>
      <c r="F21" s="142"/>
      <c r="G21" s="36">
        <v>5.4999999999999993E-2</v>
      </c>
      <c r="H21" s="37">
        <v>0.1297169</v>
      </c>
    </row>
    <row r="22" spans="1:8" x14ac:dyDescent="0.3">
      <c r="A22" s="26"/>
      <c r="B22" s="21"/>
      <c r="C22" s="26"/>
      <c r="D22" s="27"/>
      <c r="E22" s="28"/>
      <c r="F22" s="27"/>
      <c r="G22" s="27"/>
      <c r="H22" s="28"/>
    </row>
    <row r="23" spans="1:8" x14ac:dyDescent="0.3">
      <c r="A23" s="144" t="s">
        <v>227</v>
      </c>
      <c r="B23" s="144"/>
      <c r="C23" s="144"/>
      <c r="D23" s="144"/>
      <c r="E23" s="144"/>
      <c r="F23" s="144"/>
      <c r="G23" s="144"/>
      <c r="H23" s="144"/>
    </row>
    <row r="24" spans="1:8" x14ac:dyDescent="0.3">
      <c r="A24" s="29" t="s">
        <v>6</v>
      </c>
      <c r="B24" s="29" t="s">
        <v>7</v>
      </c>
      <c r="C24" s="29" t="s">
        <v>8</v>
      </c>
      <c r="D24" s="29" t="s">
        <v>9</v>
      </c>
      <c r="E24" s="29" t="s">
        <v>228</v>
      </c>
      <c r="F24" s="29" t="s">
        <v>229</v>
      </c>
      <c r="G24" s="29" t="s">
        <v>213</v>
      </c>
      <c r="H24" s="31" t="s">
        <v>214</v>
      </c>
    </row>
    <row r="25" spans="1:8" x14ac:dyDescent="0.3">
      <c r="A25" s="32"/>
      <c r="B25" s="33"/>
      <c r="C25" s="34"/>
      <c r="D25" s="35"/>
      <c r="E25" s="36"/>
      <c r="F25" s="40"/>
      <c r="G25" s="6"/>
      <c r="H25" s="37"/>
    </row>
    <row r="26" spans="1:8" x14ac:dyDescent="0.3">
      <c r="A26" s="142" t="s">
        <v>230</v>
      </c>
      <c r="B26" s="143"/>
      <c r="C26" s="143"/>
      <c r="D26" s="143"/>
      <c r="E26" s="143"/>
      <c r="F26" s="143"/>
      <c r="G26" s="36">
        <v>0</v>
      </c>
      <c r="H26" s="37">
        <v>0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231</v>
      </c>
      <c r="B28" s="144"/>
      <c r="C28" s="144"/>
      <c r="D28" s="144"/>
      <c r="E28" s="144"/>
      <c r="F28" s="144"/>
      <c r="G28" s="144"/>
      <c r="H28" s="144"/>
    </row>
    <row r="29" spans="1:8" ht="13.5" customHeight="1" x14ac:dyDescent="0.3">
      <c r="A29" s="29" t="s">
        <v>6</v>
      </c>
      <c r="B29" s="144" t="s">
        <v>7</v>
      </c>
      <c r="C29" s="144"/>
      <c r="D29" s="29" t="s">
        <v>232</v>
      </c>
      <c r="E29" s="29" t="s">
        <v>233</v>
      </c>
      <c r="F29" s="29" t="s">
        <v>212</v>
      </c>
      <c r="G29" s="29" t="s">
        <v>213</v>
      </c>
      <c r="H29" s="31" t="s">
        <v>214</v>
      </c>
    </row>
    <row r="30" spans="1:8" ht="12.75" customHeight="1" x14ac:dyDescent="0.3">
      <c r="A30" s="32" t="s">
        <v>524</v>
      </c>
      <c r="B30" s="152" t="s">
        <v>525</v>
      </c>
      <c r="C30" s="152"/>
      <c r="D30" s="36">
        <v>1</v>
      </c>
      <c r="E30" s="36">
        <v>3.65</v>
      </c>
      <c r="F30" s="35">
        <v>7.0400000000000003E-3</v>
      </c>
      <c r="G30" s="36">
        <v>2.5999999999999999E-2</v>
      </c>
      <c r="H30" s="37">
        <v>6.1320800000000002E-2</v>
      </c>
    </row>
    <row r="31" spans="1:8" x14ac:dyDescent="0.3">
      <c r="A31" s="32" t="s">
        <v>286</v>
      </c>
      <c r="B31" s="152" t="s">
        <v>287</v>
      </c>
      <c r="C31" s="152"/>
      <c r="D31" s="36">
        <v>1</v>
      </c>
      <c r="E31" s="36">
        <v>4.04</v>
      </c>
      <c r="F31" s="35">
        <v>7.0400000000000003E-3</v>
      </c>
      <c r="G31" s="36">
        <v>2.8000000000000001E-2</v>
      </c>
      <c r="H31" s="37">
        <v>6.6037700000000005E-2</v>
      </c>
    </row>
    <row r="32" spans="1:8" x14ac:dyDescent="0.3">
      <c r="A32" s="32" t="s">
        <v>341</v>
      </c>
      <c r="B32" s="152" t="s">
        <v>342</v>
      </c>
      <c r="C32" s="152"/>
      <c r="D32" s="36">
        <v>1</v>
      </c>
      <c r="E32" s="36">
        <v>3.6</v>
      </c>
      <c r="F32" s="35">
        <v>7.0400000000000003E-3</v>
      </c>
      <c r="G32" s="36">
        <v>2.5000000000000001E-2</v>
      </c>
      <c r="H32" s="37">
        <v>5.8962300000000002E-2</v>
      </c>
    </row>
    <row r="33" spans="1:8" x14ac:dyDescent="0.3">
      <c r="A33" s="142" t="s">
        <v>240</v>
      </c>
      <c r="B33" s="142"/>
      <c r="C33" s="142"/>
      <c r="D33" s="142"/>
      <c r="E33" s="142"/>
      <c r="F33" s="142"/>
      <c r="G33" s="36">
        <v>7.9000000000000001E-2</v>
      </c>
      <c r="H33" s="37">
        <v>0.18632079999999998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7" t="s">
        <v>241</v>
      </c>
      <c r="B35" s="148"/>
      <c r="C35" s="148"/>
      <c r="D35" s="148"/>
      <c r="E35" s="148"/>
      <c r="F35" s="148"/>
      <c r="G35" s="42"/>
      <c r="H35" s="20">
        <v>0.42399999999999999</v>
      </c>
    </row>
    <row r="36" spans="1:8" x14ac:dyDescent="0.3">
      <c r="A36" s="41"/>
      <c r="B36" s="42"/>
      <c r="C36" s="42"/>
      <c r="D36" s="42"/>
      <c r="E36" s="42"/>
      <c r="F36" s="42"/>
      <c r="G36" s="42"/>
      <c r="H36" s="20"/>
    </row>
    <row r="37" spans="1:8" x14ac:dyDescent="0.3">
      <c r="A37" s="149" t="s">
        <v>242</v>
      </c>
      <c r="B37" s="150"/>
      <c r="C37" s="150"/>
      <c r="D37" s="150"/>
      <c r="E37" s="150"/>
      <c r="F37" s="150"/>
      <c r="G37" s="150"/>
      <c r="H37" s="151"/>
    </row>
    <row r="38" spans="1:8" x14ac:dyDescent="0.3">
      <c r="A38" s="147" t="s">
        <v>243</v>
      </c>
      <c r="B38" s="148"/>
      <c r="C38" s="148"/>
      <c r="D38" s="148"/>
      <c r="E38" s="148"/>
      <c r="F38" s="148"/>
      <c r="G38" s="42"/>
      <c r="H38" s="20">
        <v>8.8999999999999996E-2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5" t="s">
        <v>244</v>
      </c>
      <c r="B40" s="146"/>
      <c r="C40" s="146"/>
      <c r="D40" s="146"/>
      <c r="E40" s="146"/>
      <c r="F40" s="146"/>
      <c r="G40" s="43"/>
      <c r="H40" s="44">
        <v>0.51300000000000001</v>
      </c>
    </row>
    <row r="41" spans="1:8" x14ac:dyDescent="0.3">
      <c r="A41" s="45"/>
      <c r="B41" s="23"/>
      <c r="C41" s="24"/>
      <c r="D41" s="46"/>
      <c r="E41" s="25"/>
      <c r="F41" s="46"/>
      <c r="G41" s="46"/>
      <c r="H41" s="25"/>
    </row>
    <row r="42" spans="1:8" x14ac:dyDescent="0.3">
      <c r="A42" s="47" t="s">
        <v>203</v>
      </c>
      <c r="B42" s="48" t="s">
        <v>526</v>
      </c>
      <c r="C42" s="49"/>
      <c r="D42" s="50"/>
      <c r="E42" s="50"/>
      <c r="F42" s="50"/>
      <c r="G42" s="50"/>
      <c r="H42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1:F21"/>
    <mergeCell ref="A23:H23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26:F26"/>
    <mergeCell ref="A28:H28"/>
    <mergeCell ref="A40:F40"/>
    <mergeCell ref="A38:F38"/>
    <mergeCell ref="A33:F33"/>
    <mergeCell ref="A35:F35"/>
    <mergeCell ref="A37:H37"/>
    <mergeCell ref="B31:C31"/>
    <mergeCell ref="B32:C32"/>
    <mergeCell ref="B30:C30"/>
    <mergeCell ref="B29:C29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IV42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95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96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527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528</v>
      </c>
      <c r="E11" s="36" t="s">
        <v>1</v>
      </c>
      <c r="F11" s="35" t="s">
        <v>1</v>
      </c>
      <c r="G11" s="36">
        <v>0.504</v>
      </c>
      <c r="H11" s="37">
        <v>6.4354E-3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0.504</v>
      </c>
      <c r="H12" s="37">
        <v>6.4354E-3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ht="22.8" x14ac:dyDescent="0.3">
      <c r="A16" s="32" t="s">
        <v>529</v>
      </c>
      <c r="B16" s="33" t="s">
        <v>530</v>
      </c>
      <c r="C16" s="34" t="s">
        <v>77</v>
      </c>
      <c r="D16" s="35">
        <v>0.2</v>
      </c>
      <c r="E16" s="36">
        <v>6</v>
      </c>
      <c r="F16" s="38"/>
      <c r="G16" s="36">
        <v>1.2</v>
      </c>
      <c r="H16" s="37">
        <v>1.5322300000000001E-2</v>
      </c>
    </row>
    <row r="17" spans="1:8" x14ac:dyDescent="0.3">
      <c r="A17" s="39" t="s">
        <v>301</v>
      </c>
      <c r="B17" s="33" t="s">
        <v>302</v>
      </c>
      <c r="C17" s="34" t="s">
        <v>77</v>
      </c>
      <c r="D17" s="35">
        <v>0.85</v>
      </c>
      <c r="E17" s="36">
        <v>3.3</v>
      </c>
      <c r="F17" s="38"/>
      <c r="G17" s="36">
        <v>2.8050000000000002</v>
      </c>
      <c r="H17" s="37">
        <v>3.5816000000000001E-2</v>
      </c>
    </row>
    <row r="18" spans="1:8" x14ac:dyDescent="0.3">
      <c r="A18" s="39" t="s">
        <v>531</v>
      </c>
      <c r="B18" s="33" t="s">
        <v>532</v>
      </c>
      <c r="C18" s="34" t="s">
        <v>34</v>
      </c>
      <c r="D18" s="35">
        <v>3.15</v>
      </c>
      <c r="E18" s="36">
        <v>2.5</v>
      </c>
      <c r="F18" s="38"/>
      <c r="G18" s="36">
        <v>7.875</v>
      </c>
      <c r="H18" s="37">
        <v>0.1005529</v>
      </c>
    </row>
    <row r="19" spans="1:8" x14ac:dyDescent="0.3">
      <c r="A19" s="39" t="s">
        <v>533</v>
      </c>
      <c r="B19" s="33" t="s">
        <v>534</v>
      </c>
      <c r="C19" s="34" t="s">
        <v>31</v>
      </c>
      <c r="D19" s="35">
        <v>0.65</v>
      </c>
      <c r="E19" s="36">
        <v>7.8</v>
      </c>
      <c r="F19" s="38"/>
      <c r="G19" s="36">
        <v>5.07</v>
      </c>
      <c r="H19" s="37">
        <v>6.47369E-2</v>
      </c>
    </row>
    <row r="20" spans="1:8" ht="22.8" x14ac:dyDescent="0.3">
      <c r="A20" s="39" t="s">
        <v>414</v>
      </c>
      <c r="B20" s="33" t="s">
        <v>415</v>
      </c>
      <c r="C20" s="34" t="s">
        <v>19</v>
      </c>
      <c r="D20" s="35">
        <v>0.35</v>
      </c>
      <c r="E20" s="36">
        <v>100.05</v>
      </c>
      <c r="F20" s="38"/>
      <c r="G20" s="36">
        <v>35.018000000000001</v>
      </c>
      <c r="H20" s="37">
        <v>0.44713150000000002</v>
      </c>
    </row>
    <row r="21" spans="1:8" x14ac:dyDescent="0.3">
      <c r="A21" s="142" t="s">
        <v>226</v>
      </c>
      <c r="B21" s="142"/>
      <c r="C21" s="142"/>
      <c r="D21" s="142"/>
      <c r="E21" s="142"/>
      <c r="F21" s="142"/>
      <c r="G21" s="36">
        <v>51.968000000000004</v>
      </c>
      <c r="H21" s="37">
        <v>0.66355959999999992</v>
      </c>
    </row>
    <row r="22" spans="1:8" x14ac:dyDescent="0.3">
      <c r="A22" s="26"/>
      <c r="B22" s="21"/>
      <c r="C22" s="26"/>
      <c r="D22" s="27"/>
      <c r="E22" s="28"/>
      <c r="F22" s="27"/>
      <c r="G22" s="27"/>
      <c r="H22" s="28"/>
    </row>
    <row r="23" spans="1:8" x14ac:dyDescent="0.3">
      <c r="A23" s="144" t="s">
        <v>227</v>
      </c>
      <c r="B23" s="144"/>
      <c r="C23" s="144"/>
      <c r="D23" s="144"/>
      <c r="E23" s="144"/>
      <c r="F23" s="144"/>
      <c r="G23" s="144"/>
      <c r="H23" s="144"/>
    </row>
    <row r="24" spans="1:8" x14ac:dyDescent="0.3">
      <c r="A24" s="29" t="s">
        <v>6</v>
      </c>
      <c r="B24" s="29" t="s">
        <v>7</v>
      </c>
      <c r="C24" s="29" t="s">
        <v>8</v>
      </c>
      <c r="D24" s="29" t="s">
        <v>9</v>
      </c>
      <c r="E24" s="29" t="s">
        <v>228</v>
      </c>
      <c r="F24" s="29" t="s">
        <v>229</v>
      </c>
      <c r="G24" s="29" t="s">
        <v>213</v>
      </c>
      <c r="H24" s="31" t="s">
        <v>214</v>
      </c>
    </row>
    <row r="25" spans="1:8" ht="22.8" x14ac:dyDescent="0.3">
      <c r="A25" s="32" t="s">
        <v>406</v>
      </c>
      <c r="B25" s="33" t="s">
        <v>407</v>
      </c>
      <c r="C25" s="34" t="s">
        <v>408</v>
      </c>
      <c r="D25" s="35">
        <v>100</v>
      </c>
      <c r="E25" s="36">
        <v>0.45</v>
      </c>
      <c r="F25" s="51">
        <v>0.35</v>
      </c>
      <c r="G25" s="36">
        <v>15.75</v>
      </c>
      <c r="H25" s="37">
        <v>0.2011058</v>
      </c>
    </row>
    <row r="26" spans="1:8" x14ac:dyDescent="0.3">
      <c r="A26" s="142" t="s">
        <v>230</v>
      </c>
      <c r="B26" s="143"/>
      <c r="C26" s="143"/>
      <c r="D26" s="143"/>
      <c r="E26" s="143"/>
      <c r="F26" s="143"/>
      <c r="G26" s="36">
        <v>15.75</v>
      </c>
      <c r="H26" s="37">
        <v>0.2011058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231</v>
      </c>
      <c r="B28" s="144"/>
      <c r="C28" s="144"/>
      <c r="D28" s="144"/>
      <c r="E28" s="144"/>
      <c r="F28" s="144"/>
      <c r="G28" s="144"/>
      <c r="H28" s="144"/>
    </row>
    <row r="29" spans="1:8" ht="13.5" customHeight="1" x14ac:dyDescent="0.3">
      <c r="A29" s="29" t="s">
        <v>6</v>
      </c>
      <c r="B29" s="144" t="s">
        <v>7</v>
      </c>
      <c r="C29" s="144"/>
      <c r="D29" s="29" t="s">
        <v>232</v>
      </c>
      <c r="E29" s="29" t="s">
        <v>233</v>
      </c>
      <c r="F29" s="29" t="s">
        <v>212</v>
      </c>
      <c r="G29" s="29" t="s">
        <v>213</v>
      </c>
      <c r="H29" s="31" t="s">
        <v>214</v>
      </c>
    </row>
    <row r="30" spans="1:8" ht="12.75" customHeight="1" x14ac:dyDescent="0.3">
      <c r="A30" s="32" t="s">
        <v>238</v>
      </c>
      <c r="B30" s="152" t="s">
        <v>239</v>
      </c>
      <c r="C30" s="152"/>
      <c r="D30" s="36">
        <v>5</v>
      </c>
      <c r="E30" s="36">
        <v>3.6</v>
      </c>
      <c r="F30" s="35">
        <v>0.30599999999999999</v>
      </c>
      <c r="G30" s="36">
        <v>5.508</v>
      </c>
      <c r="H30" s="37">
        <v>7.0329600000000006E-2</v>
      </c>
    </row>
    <row r="31" spans="1:8" x14ac:dyDescent="0.3">
      <c r="A31" s="32" t="s">
        <v>305</v>
      </c>
      <c r="B31" s="152" t="s">
        <v>306</v>
      </c>
      <c r="C31" s="152"/>
      <c r="D31" s="36">
        <v>3</v>
      </c>
      <c r="E31" s="36">
        <v>3.65</v>
      </c>
      <c r="F31" s="35">
        <v>0.30599999999999999</v>
      </c>
      <c r="G31" s="36">
        <v>3.351</v>
      </c>
      <c r="H31" s="37">
        <v>4.2787600000000002E-2</v>
      </c>
    </row>
    <row r="32" spans="1:8" x14ac:dyDescent="0.3">
      <c r="A32" s="32" t="s">
        <v>286</v>
      </c>
      <c r="B32" s="152" t="s">
        <v>287</v>
      </c>
      <c r="C32" s="152"/>
      <c r="D32" s="36">
        <v>1</v>
      </c>
      <c r="E32" s="36">
        <v>4.04</v>
      </c>
      <c r="F32" s="35">
        <v>0.30599999999999999</v>
      </c>
      <c r="G32" s="36">
        <v>1.236</v>
      </c>
      <c r="H32" s="37">
        <v>1.5782000000000001E-2</v>
      </c>
    </row>
    <row r="33" spans="1:8" x14ac:dyDescent="0.3">
      <c r="A33" s="142" t="s">
        <v>240</v>
      </c>
      <c r="B33" s="142"/>
      <c r="C33" s="142"/>
      <c r="D33" s="142"/>
      <c r="E33" s="142"/>
      <c r="F33" s="142"/>
      <c r="G33" s="36">
        <v>10.095000000000001</v>
      </c>
      <c r="H33" s="37">
        <v>0.12889920000000002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7" t="s">
        <v>241</v>
      </c>
      <c r="B35" s="148"/>
      <c r="C35" s="148"/>
      <c r="D35" s="148"/>
      <c r="E35" s="148"/>
      <c r="F35" s="148"/>
      <c r="G35" s="42"/>
      <c r="H35" s="20">
        <v>78.316999999999993</v>
      </c>
    </row>
    <row r="36" spans="1:8" x14ac:dyDescent="0.3">
      <c r="A36" s="41"/>
      <c r="B36" s="42"/>
      <c r="C36" s="42"/>
      <c r="D36" s="42"/>
      <c r="E36" s="42"/>
      <c r="F36" s="42"/>
      <c r="G36" s="42"/>
      <c r="H36" s="20"/>
    </row>
    <row r="37" spans="1:8" x14ac:dyDescent="0.3">
      <c r="A37" s="149" t="s">
        <v>242</v>
      </c>
      <c r="B37" s="150"/>
      <c r="C37" s="150"/>
      <c r="D37" s="150"/>
      <c r="E37" s="150"/>
      <c r="F37" s="150"/>
      <c r="G37" s="150"/>
      <c r="H37" s="151"/>
    </row>
    <row r="38" spans="1:8" x14ac:dyDescent="0.3">
      <c r="A38" s="147" t="s">
        <v>243</v>
      </c>
      <c r="B38" s="148"/>
      <c r="C38" s="148"/>
      <c r="D38" s="148"/>
      <c r="E38" s="148"/>
      <c r="F38" s="148"/>
      <c r="G38" s="42"/>
      <c r="H38" s="20">
        <v>16.446999999999999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5" t="s">
        <v>244</v>
      </c>
      <c r="B40" s="146"/>
      <c r="C40" s="146"/>
      <c r="D40" s="146"/>
      <c r="E40" s="146"/>
      <c r="F40" s="146"/>
      <c r="G40" s="43"/>
      <c r="H40" s="44">
        <v>94.763999999999996</v>
      </c>
    </row>
    <row r="41" spans="1:8" x14ac:dyDescent="0.3">
      <c r="A41" s="45"/>
      <c r="B41" s="23"/>
      <c r="C41" s="24"/>
      <c r="D41" s="46"/>
      <c r="E41" s="25"/>
      <c r="F41" s="46"/>
      <c r="G41" s="46"/>
      <c r="H41" s="25"/>
    </row>
    <row r="42" spans="1:8" x14ac:dyDescent="0.3">
      <c r="A42" s="47" t="s">
        <v>203</v>
      </c>
      <c r="B42" s="48" t="s">
        <v>535</v>
      </c>
      <c r="C42" s="49"/>
      <c r="D42" s="50"/>
      <c r="E42" s="50"/>
      <c r="F42" s="50"/>
      <c r="G42" s="50"/>
      <c r="H42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1:F21"/>
    <mergeCell ref="A23:H23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26:F26"/>
    <mergeCell ref="A28:H28"/>
    <mergeCell ref="A40:F40"/>
    <mergeCell ref="A38:F38"/>
    <mergeCell ref="A33:F33"/>
    <mergeCell ref="A35:F35"/>
    <mergeCell ref="A37:H37"/>
    <mergeCell ref="B31:C31"/>
    <mergeCell ref="B32:C32"/>
    <mergeCell ref="B30:C30"/>
    <mergeCell ref="B29:C29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IV3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78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79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457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0.16900000000000001</v>
      </c>
      <c r="H11" s="37">
        <v>3.72165E-2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0.16900000000000001</v>
      </c>
      <c r="H12" s="37">
        <v>3.72165E-2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2" t="s">
        <v>458</v>
      </c>
      <c r="B16" s="33" t="s">
        <v>459</v>
      </c>
      <c r="C16" s="34" t="s">
        <v>34</v>
      </c>
      <c r="D16" s="35">
        <v>1</v>
      </c>
      <c r="E16" s="36">
        <v>1</v>
      </c>
      <c r="F16" s="38"/>
      <c r="G16" s="36">
        <v>1</v>
      </c>
      <c r="H16" s="37">
        <v>0.22021579999999999</v>
      </c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1</v>
      </c>
      <c r="H17" s="37">
        <v>0.22021579999999999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238</v>
      </c>
      <c r="B26" s="152" t="s">
        <v>239</v>
      </c>
      <c r="C26" s="152"/>
      <c r="D26" s="36">
        <v>2</v>
      </c>
      <c r="E26" s="36">
        <v>3.6</v>
      </c>
      <c r="F26" s="35">
        <v>0.3</v>
      </c>
      <c r="G26" s="36">
        <v>2.16</v>
      </c>
      <c r="H26" s="37">
        <v>0.47566619999999998</v>
      </c>
    </row>
    <row r="27" spans="1:8" x14ac:dyDescent="0.3">
      <c r="A27" s="32" t="s">
        <v>286</v>
      </c>
      <c r="B27" s="152" t="s">
        <v>287</v>
      </c>
      <c r="C27" s="152"/>
      <c r="D27" s="36">
        <v>1</v>
      </c>
      <c r="E27" s="36">
        <v>4.04</v>
      </c>
      <c r="F27" s="35">
        <v>0.3</v>
      </c>
      <c r="G27" s="36">
        <v>1.212</v>
      </c>
      <c r="H27" s="37">
        <v>0.26690159999999996</v>
      </c>
    </row>
    <row r="28" spans="1:8" x14ac:dyDescent="0.3">
      <c r="A28" s="142" t="s">
        <v>240</v>
      </c>
      <c r="B28" s="142"/>
      <c r="C28" s="142"/>
      <c r="D28" s="142"/>
      <c r="E28" s="142"/>
      <c r="F28" s="142"/>
      <c r="G28" s="36">
        <v>3.3719999999999999</v>
      </c>
      <c r="H28" s="37">
        <v>0.74256779999999989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7" t="s">
        <v>241</v>
      </c>
      <c r="B30" s="148"/>
      <c r="C30" s="148"/>
      <c r="D30" s="148"/>
      <c r="E30" s="148"/>
      <c r="F30" s="148"/>
      <c r="G30" s="42"/>
      <c r="H30" s="20">
        <v>4.5410000000000004</v>
      </c>
    </row>
    <row r="31" spans="1:8" x14ac:dyDescent="0.3">
      <c r="A31" s="41"/>
      <c r="B31" s="42"/>
      <c r="C31" s="42"/>
      <c r="D31" s="42"/>
      <c r="E31" s="42"/>
      <c r="F31" s="42"/>
      <c r="G31" s="42"/>
      <c r="H31" s="20"/>
    </row>
    <row r="32" spans="1:8" x14ac:dyDescent="0.3">
      <c r="A32" s="149" t="s">
        <v>242</v>
      </c>
      <c r="B32" s="150"/>
      <c r="C32" s="150"/>
      <c r="D32" s="150"/>
      <c r="E32" s="150"/>
      <c r="F32" s="150"/>
      <c r="G32" s="150"/>
      <c r="H32" s="151"/>
    </row>
    <row r="33" spans="1:8" x14ac:dyDescent="0.3">
      <c r="A33" s="147" t="s">
        <v>243</v>
      </c>
      <c r="B33" s="148"/>
      <c r="C33" s="148"/>
      <c r="D33" s="148"/>
      <c r="E33" s="148"/>
      <c r="F33" s="148"/>
      <c r="G33" s="42"/>
      <c r="H33" s="20">
        <v>0.95399999999999996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5" t="s">
        <v>244</v>
      </c>
      <c r="B35" s="146"/>
      <c r="C35" s="146"/>
      <c r="D35" s="146"/>
      <c r="E35" s="146"/>
      <c r="F35" s="146"/>
      <c r="G35" s="43"/>
      <c r="H35" s="44">
        <v>5.4950000000000001</v>
      </c>
    </row>
    <row r="36" spans="1:8" x14ac:dyDescent="0.3">
      <c r="A36" s="45"/>
      <c r="B36" s="23"/>
      <c r="C36" s="24"/>
      <c r="D36" s="46"/>
      <c r="E36" s="25"/>
      <c r="F36" s="46"/>
      <c r="G36" s="46"/>
      <c r="H36" s="25"/>
    </row>
    <row r="37" spans="1:8" x14ac:dyDescent="0.3">
      <c r="A37" s="47" t="s">
        <v>203</v>
      </c>
      <c r="B37" s="48" t="s">
        <v>460</v>
      </c>
      <c r="C37" s="49"/>
      <c r="D37" s="50"/>
      <c r="E37" s="50"/>
      <c r="F37" s="50"/>
      <c r="G37" s="50"/>
      <c r="H37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4:H24"/>
    <mergeCell ref="A35:F35"/>
    <mergeCell ref="A33:F33"/>
    <mergeCell ref="A28:F28"/>
    <mergeCell ref="A30:F30"/>
    <mergeCell ref="A32:H32"/>
    <mergeCell ref="B27:C27"/>
    <mergeCell ref="B26:C26"/>
    <mergeCell ref="B25:C25"/>
    <mergeCell ref="A17:F17"/>
    <mergeCell ref="A19:H19"/>
    <mergeCell ref="A22:F22"/>
    <mergeCell ref="A12:F12"/>
    <mergeCell ref="A14:H1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97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98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31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536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537</v>
      </c>
      <c r="B11" s="33" t="s">
        <v>538</v>
      </c>
      <c r="C11" s="34" t="s">
        <v>214</v>
      </c>
      <c r="D11" s="35">
        <v>1</v>
      </c>
      <c r="E11" s="36">
        <v>0.5</v>
      </c>
      <c r="F11" s="35">
        <v>3.5999999999999997E-2</v>
      </c>
      <c r="G11" s="36">
        <v>1.7999999999999999E-2</v>
      </c>
      <c r="H11" s="37">
        <v>1.4622999999999999E-3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1.7999999999999999E-2</v>
      </c>
      <c r="H12" s="37">
        <v>1.4622999999999999E-3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2" t="s">
        <v>539</v>
      </c>
      <c r="B16" s="33" t="s">
        <v>540</v>
      </c>
      <c r="C16" s="34" t="s">
        <v>84</v>
      </c>
      <c r="D16" s="35">
        <v>1.05</v>
      </c>
      <c r="E16" s="36">
        <v>10.85</v>
      </c>
      <c r="F16" s="38"/>
      <c r="G16" s="36">
        <v>11.393000000000001</v>
      </c>
      <c r="H16" s="37">
        <v>0.92558289999999999</v>
      </c>
    </row>
    <row r="17" spans="1:8" x14ac:dyDescent="0.3">
      <c r="A17" s="39" t="s">
        <v>541</v>
      </c>
      <c r="B17" s="33" t="s">
        <v>542</v>
      </c>
      <c r="C17" s="34" t="s">
        <v>489</v>
      </c>
      <c r="D17" s="35">
        <v>0.05</v>
      </c>
      <c r="E17" s="36">
        <v>10</v>
      </c>
      <c r="F17" s="38"/>
      <c r="G17" s="36">
        <v>0.5</v>
      </c>
      <c r="H17" s="37">
        <v>4.0620700000000003E-2</v>
      </c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11.893000000000001</v>
      </c>
      <c r="H18" s="37">
        <v>0.96620360000000005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x14ac:dyDescent="0.3">
      <c r="A22" s="32"/>
      <c r="B22" s="33"/>
      <c r="C22" s="34"/>
      <c r="D22" s="35"/>
      <c r="E22" s="36"/>
      <c r="F22" s="40"/>
      <c r="G22" s="6"/>
      <c r="H22" s="37"/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0</v>
      </c>
      <c r="H23" s="37">
        <v>0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543</v>
      </c>
      <c r="B27" s="152" t="s">
        <v>544</v>
      </c>
      <c r="C27" s="152"/>
      <c r="D27" s="36">
        <v>2</v>
      </c>
      <c r="E27" s="36">
        <v>3.6</v>
      </c>
      <c r="F27" s="35">
        <v>3.5999999999999997E-2</v>
      </c>
      <c r="G27" s="36">
        <v>0.25900000000000001</v>
      </c>
      <c r="H27" s="37">
        <v>2.1041500000000001E-2</v>
      </c>
    </row>
    <row r="28" spans="1:8" x14ac:dyDescent="0.3">
      <c r="A28" s="32" t="s">
        <v>545</v>
      </c>
      <c r="B28" s="152" t="s">
        <v>546</v>
      </c>
      <c r="C28" s="152"/>
      <c r="D28" s="36">
        <v>1</v>
      </c>
      <c r="E28" s="36">
        <v>3.85</v>
      </c>
      <c r="F28" s="35">
        <v>3.5999999999999997E-2</v>
      </c>
      <c r="G28" s="36">
        <v>0.13900000000000001</v>
      </c>
      <c r="H28" s="37">
        <v>1.12926E-2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0.39800000000000002</v>
      </c>
      <c r="H29" s="37">
        <v>3.2334100000000005E-2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12.308999999999999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2.585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14.893999999999998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547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5:H25"/>
    <mergeCell ref="A36:F36"/>
    <mergeCell ref="A34:F34"/>
    <mergeCell ref="A29:F29"/>
    <mergeCell ref="A31:F31"/>
    <mergeCell ref="A33:H33"/>
    <mergeCell ref="B28:C28"/>
    <mergeCell ref="B27:C27"/>
    <mergeCell ref="B26:C26"/>
    <mergeCell ref="A18:F18"/>
    <mergeCell ref="A20:H20"/>
    <mergeCell ref="A23:F23"/>
    <mergeCell ref="A12:F12"/>
    <mergeCell ref="A14:H1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IV42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99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100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31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548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537</v>
      </c>
      <c r="B11" s="33" t="s">
        <v>538</v>
      </c>
      <c r="C11" s="34" t="s">
        <v>214</v>
      </c>
      <c r="D11" s="35">
        <v>1</v>
      </c>
      <c r="E11" s="36">
        <v>0.5</v>
      </c>
      <c r="F11" s="35">
        <v>0.25</v>
      </c>
      <c r="G11" s="36">
        <v>0.125</v>
      </c>
      <c r="H11" s="37">
        <v>1.0388100000000001E-2</v>
      </c>
    </row>
    <row r="12" spans="1:8" x14ac:dyDescent="0.3">
      <c r="A12" s="32" t="s">
        <v>549</v>
      </c>
      <c r="B12" s="33" t="s">
        <v>550</v>
      </c>
      <c r="C12" s="34" t="s">
        <v>217</v>
      </c>
      <c r="D12" s="35">
        <v>1</v>
      </c>
      <c r="E12" s="36">
        <v>8.56</v>
      </c>
      <c r="F12" s="35">
        <v>0.25</v>
      </c>
      <c r="G12" s="36">
        <v>2.14</v>
      </c>
      <c r="H12" s="37">
        <v>0.17784430000000001</v>
      </c>
    </row>
    <row r="13" spans="1:8" x14ac:dyDescent="0.3">
      <c r="A13" s="32" t="s">
        <v>551</v>
      </c>
      <c r="B13" s="33" t="s">
        <v>552</v>
      </c>
      <c r="C13" s="34" t="s">
        <v>217</v>
      </c>
      <c r="D13" s="35">
        <v>1</v>
      </c>
      <c r="E13" s="36">
        <v>0.47</v>
      </c>
      <c r="F13" s="35">
        <v>0.25</v>
      </c>
      <c r="G13" s="36">
        <v>0.11799999999999999</v>
      </c>
      <c r="H13" s="37">
        <v>9.8063999999999998E-3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2.383</v>
      </c>
      <c r="H14" s="37">
        <v>0.19803880000000004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ht="22.8" x14ac:dyDescent="0.3">
      <c r="A18" s="32" t="s">
        <v>553</v>
      </c>
      <c r="B18" s="33" t="s">
        <v>554</v>
      </c>
      <c r="C18" s="34" t="s">
        <v>31</v>
      </c>
      <c r="D18" s="35">
        <v>1.05</v>
      </c>
      <c r="E18" s="36">
        <v>5.52</v>
      </c>
      <c r="F18" s="38"/>
      <c r="G18" s="36">
        <v>5.7960000000000003</v>
      </c>
      <c r="H18" s="37">
        <v>0.48167540000000003</v>
      </c>
    </row>
    <row r="19" spans="1:8" x14ac:dyDescent="0.3">
      <c r="A19" s="39" t="s">
        <v>555</v>
      </c>
      <c r="B19" s="33" t="s">
        <v>556</v>
      </c>
      <c r="C19" s="34" t="s">
        <v>77</v>
      </c>
      <c r="D19" s="35">
        <v>1.4999999999999999E-2</v>
      </c>
      <c r="E19" s="36">
        <v>2.41</v>
      </c>
      <c r="F19" s="38"/>
      <c r="G19" s="36">
        <v>3.5999999999999997E-2</v>
      </c>
      <c r="H19" s="37">
        <v>2.9918000000000002E-3</v>
      </c>
    </row>
    <row r="20" spans="1:8" x14ac:dyDescent="0.3">
      <c r="A20" s="39" t="s">
        <v>557</v>
      </c>
      <c r="B20" s="33" t="s">
        <v>558</v>
      </c>
      <c r="C20" s="34" t="s">
        <v>559</v>
      </c>
      <c r="D20" s="35">
        <v>1.7999999999999999E-2</v>
      </c>
      <c r="E20" s="36">
        <v>2.5</v>
      </c>
      <c r="F20" s="38"/>
      <c r="G20" s="36">
        <v>4.4999999999999998E-2</v>
      </c>
      <c r="H20" s="37">
        <v>3.7397000000000003E-3</v>
      </c>
    </row>
    <row r="21" spans="1:8" x14ac:dyDescent="0.3">
      <c r="A21" s="142" t="s">
        <v>226</v>
      </c>
      <c r="B21" s="142"/>
      <c r="C21" s="142"/>
      <c r="D21" s="142"/>
      <c r="E21" s="142"/>
      <c r="F21" s="142"/>
      <c r="G21" s="36">
        <v>5.8769999999999998</v>
      </c>
      <c r="H21" s="37">
        <v>0.48840690000000003</v>
      </c>
    </row>
    <row r="22" spans="1:8" x14ac:dyDescent="0.3">
      <c r="A22" s="26"/>
      <c r="B22" s="21"/>
      <c r="C22" s="26"/>
      <c r="D22" s="27"/>
      <c r="E22" s="28"/>
      <c r="F22" s="27"/>
      <c r="G22" s="27"/>
      <c r="H22" s="28"/>
    </row>
    <row r="23" spans="1:8" x14ac:dyDescent="0.3">
      <c r="A23" s="144" t="s">
        <v>227</v>
      </c>
      <c r="B23" s="144"/>
      <c r="C23" s="144"/>
      <c r="D23" s="144"/>
      <c r="E23" s="144"/>
      <c r="F23" s="144"/>
      <c r="G23" s="144"/>
      <c r="H23" s="144"/>
    </row>
    <row r="24" spans="1:8" x14ac:dyDescent="0.3">
      <c r="A24" s="29" t="s">
        <v>6</v>
      </c>
      <c r="B24" s="29" t="s">
        <v>7</v>
      </c>
      <c r="C24" s="29" t="s">
        <v>8</v>
      </c>
      <c r="D24" s="29" t="s">
        <v>9</v>
      </c>
      <c r="E24" s="29" t="s">
        <v>228</v>
      </c>
      <c r="F24" s="29" t="s">
        <v>229</v>
      </c>
      <c r="G24" s="29" t="s">
        <v>213</v>
      </c>
      <c r="H24" s="31" t="s">
        <v>214</v>
      </c>
    </row>
    <row r="25" spans="1:8" x14ac:dyDescent="0.3">
      <c r="A25" s="32"/>
      <c r="B25" s="33"/>
      <c r="C25" s="34"/>
      <c r="D25" s="35"/>
      <c r="E25" s="36"/>
      <c r="F25" s="40"/>
      <c r="G25" s="6"/>
      <c r="H25" s="37"/>
    </row>
    <row r="26" spans="1:8" x14ac:dyDescent="0.3">
      <c r="A26" s="142" t="s">
        <v>230</v>
      </c>
      <c r="B26" s="143"/>
      <c r="C26" s="143"/>
      <c r="D26" s="143"/>
      <c r="E26" s="143"/>
      <c r="F26" s="143"/>
      <c r="G26" s="36">
        <v>0</v>
      </c>
      <c r="H26" s="37">
        <v>0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231</v>
      </c>
      <c r="B28" s="144"/>
      <c r="C28" s="144"/>
      <c r="D28" s="144"/>
      <c r="E28" s="144"/>
      <c r="F28" s="144"/>
      <c r="G28" s="144"/>
      <c r="H28" s="144"/>
    </row>
    <row r="29" spans="1:8" ht="13.5" customHeight="1" x14ac:dyDescent="0.3">
      <c r="A29" s="29" t="s">
        <v>6</v>
      </c>
      <c r="B29" s="144" t="s">
        <v>7</v>
      </c>
      <c r="C29" s="144"/>
      <c r="D29" s="29" t="s">
        <v>232</v>
      </c>
      <c r="E29" s="29" t="s">
        <v>233</v>
      </c>
      <c r="F29" s="29" t="s">
        <v>212</v>
      </c>
      <c r="G29" s="29" t="s">
        <v>213</v>
      </c>
      <c r="H29" s="31" t="s">
        <v>214</v>
      </c>
    </row>
    <row r="30" spans="1:8" ht="12.75" customHeight="1" x14ac:dyDescent="0.3">
      <c r="A30" s="32" t="s">
        <v>543</v>
      </c>
      <c r="B30" s="152" t="s">
        <v>544</v>
      </c>
      <c r="C30" s="152"/>
      <c r="D30" s="36">
        <v>2</v>
      </c>
      <c r="E30" s="36">
        <v>3.6</v>
      </c>
      <c r="F30" s="35">
        <v>0.25</v>
      </c>
      <c r="G30" s="36">
        <v>1.8</v>
      </c>
      <c r="H30" s="37">
        <v>0.14958859999999999</v>
      </c>
    </row>
    <row r="31" spans="1:8" x14ac:dyDescent="0.3">
      <c r="A31" s="32" t="s">
        <v>545</v>
      </c>
      <c r="B31" s="152" t="s">
        <v>546</v>
      </c>
      <c r="C31" s="152"/>
      <c r="D31" s="36">
        <v>1</v>
      </c>
      <c r="E31" s="36">
        <v>3.85</v>
      </c>
      <c r="F31" s="35">
        <v>0.25</v>
      </c>
      <c r="G31" s="36">
        <v>0.96299999999999997</v>
      </c>
      <c r="H31" s="37">
        <v>8.0029900000000001E-2</v>
      </c>
    </row>
    <row r="32" spans="1:8" x14ac:dyDescent="0.3">
      <c r="A32" s="32" t="s">
        <v>286</v>
      </c>
      <c r="B32" s="152" t="s">
        <v>287</v>
      </c>
      <c r="C32" s="152"/>
      <c r="D32" s="36">
        <v>1</v>
      </c>
      <c r="E32" s="36">
        <v>4.04</v>
      </c>
      <c r="F32" s="35">
        <v>0.25</v>
      </c>
      <c r="G32" s="36">
        <v>1.01</v>
      </c>
      <c r="H32" s="37">
        <v>8.3935800000000005E-2</v>
      </c>
    </row>
    <row r="33" spans="1:8" x14ac:dyDescent="0.3">
      <c r="A33" s="142" t="s">
        <v>240</v>
      </c>
      <c r="B33" s="142"/>
      <c r="C33" s="142"/>
      <c r="D33" s="142"/>
      <c r="E33" s="142"/>
      <c r="F33" s="142"/>
      <c r="G33" s="36">
        <v>3.7729999999999997</v>
      </c>
      <c r="H33" s="37">
        <v>0.31355430000000001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7" t="s">
        <v>241</v>
      </c>
      <c r="B35" s="148"/>
      <c r="C35" s="148"/>
      <c r="D35" s="148"/>
      <c r="E35" s="148"/>
      <c r="F35" s="148"/>
      <c r="G35" s="42"/>
      <c r="H35" s="20">
        <v>12.032999999999999</v>
      </c>
    </row>
    <row r="36" spans="1:8" x14ac:dyDescent="0.3">
      <c r="A36" s="41"/>
      <c r="B36" s="42"/>
      <c r="C36" s="42"/>
      <c r="D36" s="42"/>
      <c r="E36" s="42"/>
      <c r="F36" s="42"/>
      <c r="G36" s="42"/>
      <c r="H36" s="20"/>
    </row>
    <row r="37" spans="1:8" x14ac:dyDescent="0.3">
      <c r="A37" s="149" t="s">
        <v>242</v>
      </c>
      <c r="B37" s="150"/>
      <c r="C37" s="150"/>
      <c r="D37" s="150"/>
      <c r="E37" s="150"/>
      <c r="F37" s="150"/>
      <c r="G37" s="150"/>
      <c r="H37" s="151"/>
    </row>
    <row r="38" spans="1:8" x14ac:dyDescent="0.3">
      <c r="A38" s="147" t="s">
        <v>243</v>
      </c>
      <c r="B38" s="148"/>
      <c r="C38" s="148"/>
      <c r="D38" s="148"/>
      <c r="E38" s="148"/>
      <c r="F38" s="148"/>
      <c r="G38" s="42"/>
      <c r="H38" s="20">
        <v>2.5270000000000001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5" t="s">
        <v>244</v>
      </c>
      <c r="B40" s="146"/>
      <c r="C40" s="146"/>
      <c r="D40" s="146"/>
      <c r="E40" s="146"/>
      <c r="F40" s="146"/>
      <c r="G40" s="43"/>
      <c r="H40" s="44">
        <v>14.559999999999999</v>
      </c>
    </row>
    <row r="41" spans="1:8" x14ac:dyDescent="0.3">
      <c r="A41" s="45"/>
      <c r="B41" s="23"/>
      <c r="C41" s="24"/>
      <c r="D41" s="46"/>
      <c r="E41" s="25"/>
      <c r="F41" s="46"/>
      <c r="G41" s="46"/>
      <c r="H41" s="25"/>
    </row>
    <row r="42" spans="1:8" x14ac:dyDescent="0.3">
      <c r="A42" s="47" t="s">
        <v>203</v>
      </c>
      <c r="B42" s="48" t="s">
        <v>560</v>
      </c>
      <c r="C42" s="49"/>
      <c r="D42" s="50"/>
      <c r="E42" s="50"/>
      <c r="F42" s="50"/>
      <c r="G42" s="50"/>
      <c r="H42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1:F21"/>
    <mergeCell ref="A23:H23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26:F26"/>
    <mergeCell ref="A28:H28"/>
    <mergeCell ref="A40:F40"/>
    <mergeCell ref="A38:F38"/>
    <mergeCell ref="A33:F33"/>
    <mergeCell ref="A35:F35"/>
    <mergeCell ref="A37:H37"/>
    <mergeCell ref="B31:C31"/>
    <mergeCell ref="B32:C32"/>
    <mergeCell ref="B30:C30"/>
    <mergeCell ref="B29:C29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IV46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101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102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561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537</v>
      </c>
      <c r="B11" s="33" t="s">
        <v>538</v>
      </c>
      <c r="C11" s="34" t="s">
        <v>214</v>
      </c>
      <c r="D11" s="35">
        <v>1</v>
      </c>
      <c r="E11" s="36">
        <v>0.5</v>
      </c>
      <c r="F11" s="35">
        <v>0.2</v>
      </c>
      <c r="G11" s="36">
        <v>0.1</v>
      </c>
      <c r="H11" s="37">
        <v>8.1339999999999993E-4</v>
      </c>
    </row>
    <row r="12" spans="1:8" x14ac:dyDescent="0.3">
      <c r="A12" s="32" t="s">
        <v>562</v>
      </c>
      <c r="B12" s="33" t="s">
        <v>563</v>
      </c>
      <c r="C12" s="34" t="s">
        <v>217</v>
      </c>
      <c r="D12" s="35">
        <v>1</v>
      </c>
      <c r="E12" s="36">
        <v>49.23</v>
      </c>
      <c r="F12" s="35">
        <v>0.2</v>
      </c>
      <c r="G12" s="36">
        <v>9.8460000000000001</v>
      </c>
      <c r="H12" s="37">
        <v>8.0087800000000001E-2</v>
      </c>
    </row>
    <row r="13" spans="1:8" x14ac:dyDescent="0.3">
      <c r="A13" s="32" t="s">
        <v>564</v>
      </c>
      <c r="B13" s="33" t="s">
        <v>565</v>
      </c>
      <c r="C13" s="34" t="s">
        <v>217</v>
      </c>
      <c r="D13" s="35">
        <v>1</v>
      </c>
      <c r="E13" s="36">
        <v>39.58</v>
      </c>
      <c r="F13" s="35">
        <v>0.2</v>
      </c>
      <c r="G13" s="36">
        <v>7.9160000000000004</v>
      </c>
      <c r="H13" s="37">
        <v>6.4389100000000005E-2</v>
      </c>
    </row>
    <row r="14" spans="1:8" x14ac:dyDescent="0.3">
      <c r="A14" s="32" t="s">
        <v>566</v>
      </c>
      <c r="B14" s="33" t="s">
        <v>567</v>
      </c>
      <c r="C14" s="34" t="s">
        <v>217</v>
      </c>
      <c r="D14" s="35">
        <v>1</v>
      </c>
      <c r="E14" s="36">
        <v>12.83</v>
      </c>
      <c r="F14" s="35">
        <v>0.2</v>
      </c>
      <c r="G14" s="36">
        <v>2.5659999999999998</v>
      </c>
      <c r="H14" s="37">
        <v>2.0872000000000002E-2</v>
      </c>
    </row>
    <row r="15" spans="1:8" x14ac:dyDescent="0.3">
      <c r="A15" s="142" t="s">
        <v>224</v>
      </c>
      <c r="B15" s="142"/>
      <c r="C15" s="142"/>
      <c r="D15" s="142"/>
      <c r="E15" s="142"/>
      <c r="F15" s="142"/>
      <c r="G15" s="36">
        <v>20.428000000000001</v>
      </c>
      <c r="H15" s="37">
        <v>0.16616230000000001</v>
      </c>
    </row>
    <row r="16" spans="1:8" x14ac:dyDescent="0.3">
      <c r="A16" s="26"/>
      <c r="B16" s="21"/>
      <c r="C16" s="26"/>
      <c r="D16" s="27"/>
      <c r="E16" s="28"/>
      <c r="F16" s="27"/>
      <c r="G16" s="27"/>
      <c r="H16" s="28"/>
    </row>
    <row r="17" spans="1:8" x14ac:dyDescent="0.3">
      <c r="A17" s="144" t="s">
        <v>225</v>
      </c>
      <c r="B17" s="144"/>
      <c r="C17" s="144"/>
      <c r="D17" s="144"/>
      <c r="E17" s="144"/>
      <c r="F17" s="144"/>
      <c r="G17" s="144"/>
      <c r="H17" s="144"/>
    </row>
    <row r="18" spans="1:8" x14ac:dyDescent="0.3">
      <c r="A18" s="29" t="s">
        <v>6</v>
      </c>
      <c r="B18" s="29" t="s">
        <v>7</v>
      </c>
      <c r="C18" s="29" t="s">
        <v>8</v>
      </c>
      <c r="D18" s="30" t="s">
        <v>9</v>
      </c>
      <c r="E18" s="31" t="s">
        <v>211</v>
      </c>
      <c r="F18" s="38"/>
      <c r="G18" s="31" t="s">
        <v>213</v>
      </c>
      <c r="H18" s="31" t="s">
        <v>214</v>
      </c>
    </row>
    <row r="19" spans="1:8" ht="22.8" x14ac:dyDescent="0.3">
      <c r="A19" s="32" t="s">
        <v>568</v>
      </c>
      <c r="B19" s="33" t="s">
        <v>569</v>
      </c>
      <c r="C19" s="34" t="s">
        <v>84</v>
      </c>
      <c r="D19" s="35">
        <v>0.13</v>
      </c>
      <c r="E19" s="36">
        <v>3.54</v>
      </c>
      <c r="F19" s="38"/>
      <c r="G19" s="36">
        <v>0.46</v>
      </c>
      <c r="H19" s="37">
        <v>3.7417000000000001E-3</v>
      </c>
    </row>
    <row r="20" spans="1:8" x14ac:dyDescent="0.3">
      <c r="A20" s="39" t="s">
        <v>570</v>
      </c>
      <c r="B20" s="33" t="s">
        <v>571</v>
      </c>
      <c r="C20" s="34" t="s">
        <v>84</v>
      </c>
      <c r="D20" s="35">
        <v>0.13</v>
      </c>
      <c r="E20" s="36">
        <v>69</v>
      </c>
      <c r="F20" s="38"/>
      <c r="G20" s="36">
        <v>8.9700000000000006</v>
      </c>
      <c r="H20" s="37">
        <v>7.2962399999999997E-2</v>
      </c>
    </row>
    <row r="21" spans="1:8" x14ac:dyDescent="0.3">
      <c r="A21" s="39" t="s">
        <v>572</v>
      </c>
      <c r="B21" s="33" t="s">
        <v>573</v>
      </c>
      <c r="C21" s="34" t="s">
        <v>84</v>
      </c>
      <c r="D21" s="35">
        <v>0.13</v>
      </c>
      <c r="E21" s="36">
        <v>172.5</v>
      </c>
      <c r="F21" s="38"/>
      <c r="G21" s="36">
        <v>22.425000000000001</v>
      </c>
      <c r="H21" s="37">
        <v>0.18240610000000002</v>
      </c>
    </row>
    <row r="22" spans="1:8" x14ac:dyDescent="0.3">
      <c r="A22" s="39" t="s">
        <v>574</v>
      </c>
      <c r="B22" s="33" t="s">
        <v>575</v>
      </c>
      <c r="C22" s="34" t="s">
        <v>84</v>
      </c>
      <c r="D22" s="35">
        <v>0.13</v>
      </c>
      <c r="E22" s="36">
        <v>17.25</v>
      </c>
      <c r="F22" s="38"/>
      <c r="G22" s="36">
        <v>2.2429999999999999</v>
      </c>
      <c r="H22" s="37">
        <v>1.8244699999999999E-2</v>
      </c>
    </row>
    <row r="23" spans="1:8" x14ac:dyDescent="0.3">
      <c r="A23" s="39" t="s">
        <v>576</v>
      </c>
      <c r="B23" s="33" t="s">
        <v>577</v>
      </c>
      <c r="C23" s="34" t="s">
        <v>84</v>
      </c>
      <c r="D23" s="35">
        <v>4.16</v>
      </c>
      <c r="E23" s="36">
        <v>10.79</v>
      </c>
      <c r="F23" s="38"/>
      <c r="G23" s="36">
        <v>44.886000000000003</v>
      </c>
      <c r="H23" s="37">
        <v>0.36510489999999995</v>
      </c>
    </row>
    <row r="24" spans="1:8" x14ac:dyDescent="0.3">
      <c r="A24" s="142" t="s">
        <v>226</v>
      </c>
      <c r="B24" s="142"/>
      <c r="C24" s="142"/>
      <c r="D24" s="142"/>
      <c r="E24" s="142"/>
      <c r="F24" s="142"/>
      <c r="G24" s="36">
        <v>78.984000000000009</v>
      </c>
      <c r="H24" s="37">
        <v>0.64245980000000003</v>
      </c>
    </row>
    <row r="25" spans="1:8" x14ac:dyDescent="0.3">
      <c r="A25" s="26"/>
      <c r="B25" s="21"/>
      <c r="C25" s="26"/>
      <c r="D25" s="27"/>
      <c r="E25" s="28"/>
      <c r="F25" s="27"/>
      <c r="G25" s="27"/>
      <c r="H25" s="28"/>
    </row>
    <row r="26" spans="1:8" x14ac:dyDescent="0.3">
      <c r="A26" s="144" t="s">
        <v>227</v>
      </c>
      <c r="B26" s="144"/>
      <c r="C26" s="144"/>
      <c r="D26" s="144"/>
      <c r="E26" s="144"/>
      <c r="F26" s="144"/>
      <c r="G26" s="144"/>
      <c r="H26" s="144"/>
    </row>
    <row r="27" spans="1:8" x14ac:dyDescent="0.3">
      <c r="A27" s="29" t="s">
        <v>6</v>
      </c>
      <c r="B27" s="29" t="s">
        <v>7</v>
      </c>
      <c r="C27" s="29" t="s">
        <v>8</v>
      </c>
      <c r="D27" s="29" t="s">
        <v>9</v>
      </c>
      <c r="E27" s="29" t="s">
        <v>228</v>
      </c>
      <c r="F27" s="29" t="s">
        <v>229</v>
      </c>
      <c r="G27" s="29" t="s">
        <v>213</v>
      </c>
      <c r="H27" s="31" t="s">
        <v>214</v>
      </c>
    </row>
    <row r="28" spans="1:8" x14ac:dyDescent="0.3">
      <c r="A28" s="32"/>
      <c r="B28" s="33"/>
      <c r="C28" s="34"/>
      <c r="D28" s="35"/>
      <c r="E28" s="36"/>
      <c r="F28" s="40"/>
      <c r="G28" s="6"/>
      <c r="H28" s="37"/>
    </row>
    <row r="29" spans="1:8" x14ac:dyDescent="0.3">
      <c r="A29" s="142" t="s">
        <v>230</v>
      </c>
      <c r="B29" s="143"/>
      <c r="C29" s="143"/>
      <c r="D29" s="143"/>
      <c r="E29" s="143"/>
      <c r="F29" s="143"/>
      <c r="G29" s="36">
        <v>0</v>
      </c>
      <c r="H29" s="37">
        <v>0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4" t="s">
        <v>231</v>
      </c>
      <c r="B31" s="144"/>
      <c r="C31" s="144"/>
      <c r="D31" s="144"/>
      <c r="E31" s="144"/>
      <c r="F31" s="144"/>
      <c r="G31" s="144"/>
      <c r="H31" s="144"/>
    </row>
    <row r="32" spans="1:8" ht="13.5" customHeight="1" x14ac:dyDescent="0.3">
      <c r="A32" s="29" t="s">
        <v>6</v>
      </c>
      <c r="B32" s="144" t="s">
        <v>7</v>
      </c>
      <c r="C32" s="144"/>
      <c r="D32" s="29" t="s">
        <v>232</v>
      </c>
      <c r="E32" s="29" t="s">
        <v>233</v>
      </c>
      <c r="F32" s="29" t="s">
        <v>212</v>
      </c>
      <c r="G32" s="29" t="s">
        <v>213</v>
      </c>
      <c r="H32" s="31" t="s">
        <v>214</v>
      </c>
    </row>
    <row r="33" spans="1:8" ht="12.75" customHeight="1" x14ac:dyDescent="0.3">
      <c r="A33" s="32" t="s">
        <v>543</v>
      </c>
      <c r="B33" s="152" t="s">
        <v>544</v>
      </c>
      <c r="C33" s="152"/>
      <c r="D33" s="36">
        <v>5</v>
      </c>
      <c r="E33" s="36">
        <v>3.6</v>
      </c>
      <c r="F33" s="35">
        <v>0.6</v>
      </c>
      <c r="G33" s="36">
        <v>10.8</v>
      </c>
      <c r="H33" s="37">
        <v>8.7847700000000001E-2</v>
      </c>
    </row>
    <row r="34" spans="1:8" x14ac:dyDescent="0.3">
      <c r="A34" s="32" t="s">
        <v>578</v>
      </c>
      <c r="B34" s="152" t="s">
        <v>579</v>
      </c>
      <c r="C34" s="152"/>
      <c r="D34" s="36">
        <v>2</v>
      </c>
      <c r="E34" s="36">
        <v>3.6</v>
      </c>
      <c r="F34" s="35">
        <v>0.6</v>
      </c>
      <c r="G34" s="36">
        <v>4.32</v>
      </c>
      <c r="H34" s="37">
        <v>3.51391E-2</v>
      </c>
    </row>
    <row r="35" spans="1:8" x14ac:dyDescent="0.3">
      <c r="A35" s="32" t="s">
        <v>580</v>
      </c>
      <c r="B35" s="152" t="s">
        <v>581</v>
      </c>
      <c r="C35" s="152"/>
      <c r="D35" s="36">
        <v>2</v>
      </c>
      <c r="E35" s="36">
        <v>3.74</v>
      </c>
      <c r="F35" s="35">
        <v>0.8</v>
      </c>
      <c r="G35" s="36">
        <v>5.984</v>
      </c>
      <c r="H35" s="37">
        <v>4.8674099999999998E-2</v>
      </c>
    </row>
    <row r="36" spans="1:8" x14ac:dyDescent="0.3">
      <c r="A36" s="32" t="s">
        <v>286</v>
      </c>
      <c r="B36" s="152" t="s">
        <v>287</v>
      </c>
      <c r="C36" s="152"/>
      <c r="D36" s="36">
        <v>1</v>
      </c>
      <c r="E36" s="36">
        <v>4.04</v>
      </c>
      <c r="F36" s="35">
        <v>0.6</v>
      </c>
      <c r="G36" s="36">
        <v>2.4239999999999999</v>
      </c>
      <c r="H36" s="37">
        <v>1.9716899999999999E-2</v>
      </c>
    </row>
    <row r="37" spans="1:8" x14ac:dyDescent="0.3">
      <c r="A37" s="142" t="s">
        <v>240</v>
      </c>
      <c r="B37" s="142"/>
      <c r="C37" s="142"/>
      <c r="D37" s="142"/>
      <c r="E37" s="142"/>
      <c r="F37" s="142"/>
      <c r="G37" s="36">
        <v>23.527999999999999</v>
      </c>
      <c r="H37" s="37">
        <v>0.19137779999999999</v>
      </c>
    </row>
    <row r="38" spans="1:8" x14ac:dyDescent="0.3">
      <c r="A38" s="26"/>
      <c r="B38" s="21"/>
      <c r="C38" s="26"/>
      <c r="D38" s="27"/>
      <c r="E38" s="28"/>
      <c r="F38" s="27"/>
      <c r="G38" s="27"/>
      <c r="H38" s="28"/>
    </row>
    <row r="39" spans="1:8" x14ac:dyDescent="0.3">
      <c r="A39" s="147" t="s">
        <v>241</v>
      </c>
      <c r="B39" s="148"/>
      <c r="C39" s="148"/>
      <c r="D39" s="148"/>
      <c r="E39" s="148"/>
      <c r="F39" s="148"/>
      <c r="G39" s="42"/>
      <c r="H39" s="20">
        <v>122.94</v>
      </c>
    </row>
    <row r="40" spans="1:8" x14ac:dyDescent="0.3">
      <c r="A40" s="41"/>
      <c r="B40" s="42"/>
      <c r="C40" s="42"/>
      <c r="D40" s="42"/>
      <c r="E40" s="42"/>
      <c r="F40" s="42"/>
      <c r="G40" s="42"/>
      <c r="H40" s="20"/>
    </row>
    <row r="41" spans="1:8" x14ac:dyDescent="0.3">
      <c r="A41" s="149" t="s">
        <v>242</v>
      </c>
      <c r="B41" s="150"/>
      <c r="C41" s="150"/>
      <c r="D41" s="150"/>
      <c r="E41" s="150"/>
      <c r="F41" s="150"/>
      <c r="G41" s="150"/>
      <c r="H41" s="151"/>
    </row>
    <row r="42" spans="1:8" x14ac:dyDescent="0.3">
      <c r="A42" s="147" t="s">
        <v>243</v>
      </c>
      <c r="B42" s="148"/>
      <c r="C42" s="148"/>
      <c r="D42" s="148"/>
      <c r="E42" s="148"/>
      <c r="F42" s="148"/>
      <c r="G42" s="42"/>
      <c r="H42" s="20">
        <v>25.817</v>
      </c>
    </row>
    <row r="43" spans="1:8" x14ac:dyDescent="0.3">
      <c r="A43" s="26"/>
      <c r="B43" s="21"/>
      <c r="C43" s="26"/>
      <c r="D43" s="27"/>
      <c r="E43" s="28"/>
      <c r="F43" s="27"/>
      <c r="G43" s="27"/>
      <c r="H43" s="28"/>
    </row>
    <row r="44" spans="1:8" x14ac:dyDescent="0.3">
      <c r="A44" s="145" t="s">
        <v>244</v>
      </c>
      <c r="B44" s="146"/>
      <c r="C44" s="146"/>
      <c r="D44" s="146"/>
      <c r="E44" s="146"/>
      <c r="F44" s="146"/>
      <c r="G44" s="43"/>
      <c r="H44" s="44">
        <v>148.75700000000001</v>
      </c>
    </row>
    <row r="45" spans="1:8" x14ac:dyDescent="0.3">
      <c r="A45" s="45"/>
      <c r="B45" s="23"/>
      <c r="C45" s="24"/>
      <c r="D45" s="46"/>
      <c r="E45" s="25"/>
      <c r="F45" s="46"/>
      <c r="G45" s="46"/>
      <c r="H45" s="25"/>
    </row>
    <row r="46" spans="1:8" x14ac:dyDescent="0.3">
      <c r="A46" s="47" t="s">
        <v>203</v>
      </c>
      <c r="B46" s="48" t="s">
        <v>582</v>
      </c>
      <c r="C46" s="49"/>
      <c r="D46" s="50"/>
      <c r="E46" s="50"/>
      <c r="F46" s="50"/>
      <c r="G46" s="50"/>
      <c r="H46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4:F24"/>
    <mergeCell ref="A15:F15"/>
    <mergeCell ref="A17:H17"/>
    <mergeCell ref="F2:H2"/>
    <mergeCell ref="B3:H3"/>
    <mergeCell ref="B4:H4"/>
    <mergeCell ref="A1:H1"/>
    <mergeCell ref="B5:H5"/>
    <mergeCell ref="B2:D2"/>
    <mergeCell ref="A7:H7"/>
    <mergeCell ref="A9:H9"/>
    <mergeCell ref="A26:H26"/>
    <mergeCell ref="A29:F29"/>
    <mergeCell ref="A31:H31"/>
    <mergeCell ref="A44:F44"/>
    <mergeCell ref="A42:F42"/>
    <mergeCell ref="A37:F37"/>
    <mergeCell ref="A39:F39"/>
    <mergeCell ref="A41:H41"/>
    <mergeCell ref="B34:C34"/>
    <mergeCell ref="B35:C35"/>
    <mergeCell ref="B36:C36"/>
    <mergeCell ref="B33:C33"/>
    <mergeCell ref="B32:C32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IV46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103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104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583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537</v>
      </c>
      <c r="B11" s="33" t="s">
        <v>538</v>
      </c>
      <c r="C11" s="34" t="s">
        <v>214</v>
      </c>
      <c r="D11" s="35">
        <v>1</v>
      </c>
      <c r="E11" s="36">
        <v>0.5</v>
      </c>
      <c r="F11" s="35">
        <v>0.2</v>
      </c>
      <c r="G11" s="36">
        <v>0.1</v>
      </c>
      <c r="H11" s="37">
        <v>8.1339999999999993E-4</v>
      </c>
    </row>
    <row r="12" spans="1:8" x14ac:dyDescent="0.3">
      <c r="A12" s="32" t="s">
        <v>562</v>
      </c>
      <c r="B12" s="33" t="s">
        <v>563</v>
      </c>
      <c r="C12" s="34" t="s">
        <v>217</v>
      </c>
      <c r="D12" s="35">
        <v>1</v>
      </c>
      <c r="E12" s="36">
        <v>49.23</v>
      </c>
      <c r="F12" s="35">
        <v>0.2</v>
      </c>
      <c r="G12" s="36">
        <v>9.8460000000000001</v>
      </c>
      <c r="H12" s="37">
        <v>8.0087800000000001E-2</v>
      </c>
    </row>
    <row r="13" spans="1:8" x14ac:dyDescent="0.3">
      <c r="A13" s="32" t="s">
        <v>564</v>
      </c>
      <c r="B13" s="33" t="s">
        <v>565</v>
      </c>
      <c r="C13" s="34" t="s">
        <v>217</v>
      </c>
      <c r="D13" s="35">
        <v>1</v>
      </c>
      <c r="E13" s="36">
        <v>39.58</v>
      </c>
      <c r="F13" s="35">
        <v>0.2</v>
      </c>
      <c r="G13" s="36">
        <v>7.9160000000000004</v>
      </c>
      <c r="H13" s="37">
        <v>6.4389100000000005E-2</v>
      </c>
    </row>
    <row r="14" spans="1:8" x14ac:dyDescent="0.3">
      <c r="A14" s="32" t="s">
        <v>566</v>
      </c>
      <c r="B14" s="33" t="s">
        <v>567</v>
      </c>
      <c r="C14" s="34" t="s">
        <v>217</v>
      </c>
      <c r="D14" s="35">
        <v>1</v>
      </c>
      <c r="E14" s="36">
        <v>12.83</v>
      </c>
      <c r="F14" s="35">
        <v>0.2</v>
      </c>
      <c r="G14" s="36">
        <v>2.5659999999999998</v>
      </c>
      <c r="H14" s="37">
        <v>2.0872000000000002E-2</v>
      </c>
    </row>
    <row r="15" spans="1:8" x14ac:dyDescent="0.3">
      <c r="A15" s="142" t="s">
        <v>224</v>
      </c>
      <c r="B15" s="142"/>
      <c r="C15" s="142"/>
      <c r="D15" s="142"/>
      <c r="E15" s="142"/>
      <c r="F15" s="142"/>
      <c r="G15" s="36">
        <v>20.428000000000001</v>
      </c>
      <c r="H15" s="37">
        <v>0.16616230000000001</v>
      </c>
    </row>
    <row r="16" spans="1:8" x14ac:dyDescent="0.3">
      <c r="A16" s="26"/>
      <c r="B16" s="21"/>
      <c r="C16" s="26"/>
      <c r="D16" s="27"/>
      <c r="E16" s="28"/>
      <c r="F16" s="27"/>
      <c r="G16" s="27"/>
      <c r="H16" s="28"/>
    </row>
    <row r="17" spans="1:8" x14ac:dyDescent="0.3">
      <c r="A17" s="144" t="s">
        <v>225</v>
      </c>
      <c r="B17" s="144"/>
      <c r="C17" s="144"/>
      <c r="D17" s="144"/>
      <c r="E17" s="144"/>
      <c r="F17" s="144"/>
      <c r="G17" s="144"/>
      <c r="H17" s="144"/>
    </row>
    <row r="18" spans="1:8" x14ac:dyDescent="0.3">
      <c r="A18" s="29" t="s">
        <v>6</v>
      </c>
      <c r="B18" s="29" t="s">
        <v>7</v>
      </c>
      <c r="C18" s="29" t="s">
        <v>8</v>
      </c>
      <c r="D18" s="30" t="s">
        <v>9</v>
      </c>
      <c r="E18" s="31" t="s">
        <v>211</v>
      </c>
      <c r="F18" s="38"/>
      <c r="G18" s="31" t="s">
        <v>213</v>
      </c>
      <c r="H18" s="31" t="s">
        <v>214</v>
      </c>
    </row>
    <row r="19" spans="1:8" ht="22.8" x14ac:dyDescent="0.3">
      <c r="A19" s="32" t="s">
        <v>568</v>
      </c>
      <c r="B19" s="33" t="s">
        <v>569</v>
      </c>
      <c r="C19" s="34" t="s">
        <v>84</v>
      </c>
      <c r="D19" s="35">
        <v>0.13</v>
      </c>
      <c r="E19" s="36">
        <v>3.54</v>
      </c>
      <c r="F19" s="38"/>
      <c r="G19" s="36">
        <v>0.46</v>
      </c>
      <c r="H19" s="37">
        <v>3.7417000000000001E-3</v>
      </c>
    </row>
    <row r="20" spans="1:8" x14ac:dyDescent="0.3">
      <c r="A20" s="39" t="s">
        <v>570</v>
      </c>
      <c r="B20" s="33" t="s">
        <v>571</v>
      </c>
      <c r="C20" s="34" t="s">
        <v>84</v>
      </c>
      <c r="D20" s="35">
        <v>0.13</v>
      </c>
      <c r="E20" s="36">
        <v>69</v>
      </c>
      <c r="F20" s="38"/>
      <c r="G20" s="36">
        <v>8.9700000000000006</v>
      </c>
      <c r="H20" s="37">
        <v>7.2962399999999997E-2</v>
      </c>
    </row>
    <row r="21" spans="1:8" x14ac:dyDescent="0.3">
      <c r="A21" s="39" t="s">
        <v>572</v>
      </c>
      <c r="B21" s="33" t="s">
        <v>573</v>
      </c>
      <c r="C21" s="34" t="s">
        <v>84</v>
      </c>
      <c r="D21" s="35">
        <v>0.13</v>
      </c>
      <c r="E21" s="36">
        <v>172.5</v>
      </c>
      <c r="F21" s="38"/>
      <c r="G21" s="36">
        <v>22.425000000000001</v>
      </c>
      <c r="H21" s="37">
        <v>0.18240610000000002</v>
      </c>
    </row>
    <row r="22" spans="1:8" x14ac:dyDescent="0.3">
      <c r="A22" s="39" t="s">
        <v>574</v>
      </c>
      <c r="B22" s="33" t="s">
        <v>575</v>
      </c>
      <c r="C22" s="34" t="s">
        <v>84</v>
      </c>
      <c r="D22" s="35">
        <v>0.13</v>
      </c>
      <c r="E22" s="36">
        <v>17.25</v>
      </c>
      <c r="F22" s="38"/>
      <c r="G22" s="36">
        <v>2.2429999999999999</v>
      </c>
      <c r="H22" s="37">
        <v>1.8244699999999999E-2</v>
      </c>
    </row>
    <row r="23" spans="1:8" x14ac:dyDescent="0.3">
      <c r="A23" s="39" t="s">
        <v>576</v>
      </c>
      <c r="B23" s="33" t="s">
        <v>577</v>
      </c>
      <c r="C23" s="34" t="s">
        <v>84</v>
      </c>
      <c r="D23" s="35">
        <v>4.16</v>
      </c>
      <c r="E23" s="36">
        <v>10.79</v>
      </c>
      <c r="F23" s="38"/>
      <c r="G23" s="36">
        <v>44.886000000000003</v>
      </c>
      <c r="H23" s="37">
        <v>0.36510489999999995</v>
      </c>
    </row>
    <row r="24" spans="1:8" x14ac:dyDescent="0.3">
      <c r="A24" s="142" t="s">
        <v>226</v>
      </c>
      <c r="B24" s="142"/>
      <c r="C24" s="142"/>
      <c r="D24" s="142"/>
      <c r="E24" s="142"/>
      <c r="F24" s="142"/>
      <c r="G24" s="36">
        <v>78.984000000000009</v>
      </c>
      <c r="H24" s="37">
        <v>0.64245980000000003</v>
      </c>
    </row>
    <row r="25" spans="1:8" x14ac:dyDescent="0.3">
      <c r="A25" s="26"/>
      <c r="B25" s="21"/>
      <c r="C25" s="26"/>
      <c r="D25" s="27"/>
      <c r="E25" s="28"/>
      <c r="F25" s="27"/>
      <c r="G25" s="27"/>
      <c r="H25" s="28"/>
    </row>
    <row r="26" spans="1:8" x14ac:dyDescent="0.3">
      <c r="A26" s="144" t="s">
        <v>227</v>
      </c>
      <c r="B26" s="144"/>
      <c r="C26" s="144"/>
      <c r="D26" s="144"/>
      <c r="E26" s="144"/>
      <c r="F26" s="144"/>
      <c r="G26" s="144"/>
      <c r="H26" s="144"/>
    </row>
    <row r="27" spans="1:8" x14ac:dyDescent="0.3">
      <c r="A27" s="29" t="s">
        <v>6</v>
      </c>
      <c r="B27" s="29" t="s">
        <v>7</v>
      </c>
      <c r="C27" s="29" t="s">
        <v>8</v>
      </c>
      <c r="D27" s="29" t="s">
        <v>9</v>
      </c>
      <c r="E27" s="29" t="s">
        <v>228</v>
      </c>
      <c r="F27" s="29" t="s">
        <v>229</v>
      </c>
      <c r="G27" s="29" t="s">
        <v>213</v>
      </c>
      <c r="H27" s="31" t="s">
        <v>214</v>
      </c>
    </row>
    <row r="28" spans="1:8" x14ac:dyDescent="0.3">
      <c r="A28" s="32"/>
      <c r="B28" s="33"/>
      <c r="C28" s="34"/>
      <c r="D28" s="35"/>
      <c r="E28" s="36"/>
      <c r="F28" s="40"/>
      <c r="G28" s="6"/>
      <c r="H28" s="37"/>
    </row>
    <row r="29" spans="1:8" x14ac:dyDescent="0.3">
      <c r="A29" s="142" t="s">
        <v>230</v>
      </c>
      <c r="B29" s="143"/>
      <c r="C29" s="143"/>
      <c r="D29" s="143"/>
      <c r="E29" s="143"/>
      <c r="F29" s="143"/>
      <c r="G29" s="36">
        <v>0</v>
      </c>
      <c r="H29" s="37">
        <v>0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4" t="s">
        <v>231</v>
      </c>
      <c r="B31" s="144"/>
      <c r="C31" s="144"/>
      <c r="D31" s="144"/>
      <c r="E31" s="144"/>
      <c r="F31" s="144"/>
      <c r="G31" s="144"/>
      <c r="H31" s="144"/>
    </row>
    <row r="32" spans="1:8" ht="13.5" customHeight="1" x14ac:dyDescent="0.3">
      <c r="A32" s="29" t="s">
        <v>6</v>
      </c>
      <c r="B32" s="144" t="s">
        <v>7</v>
      </c>
      <c r="C32" s="144"/>
      <c r="D32" s="29" t="s">
        <v>232</v>
      </c>
      <c r="E32" s="29" t="s">
        <v>233</v>
      </c>
      <c r="F32" s="29" t="s">
        <v>212</v>
      </c>
      <c r="G32" s="29" t="s">
        <v>213</v>
      </c>
      <c r="H32" s="31" t="s">
        <v>214</v>
      </c>
    </row>
    <row r="33" spans="1:8" ht="12.75" customHeight="1" x14ac:dyDescent="0.3">
      <c r="A33" s="32" t="s">
        <v>543</v>
      </c>
      <c r="B33" s="152" t="s">
        <v>544</v>
      </c>
      <c r="C33" s="152"/>
      <c r="D33" s="36">
        <v>5</v>
      </c>
      <c r="E33" s="36">
        <v>3.6</v>
      </c>
      <c r="F33" s="35">
        <v>0.6</v>
      </c>
      <c r="G33" s="36">
        <v>10.8</v>
      </c>
      <c r="H33" s="37">
        <v>8.7847700000000001E-2</v>
      </c>
    </row>
    <row r="34" spans="1:8" x14ac:dyDescent="0.3">
      <c r="A34" s="32" t="s">
        <v>578</v>
      </c>
      <c r="B34" s="152" t="s">
        <v>579</v>
      </c>
      <c r="C34" s="152"/>
      <c r="D34" s="36">
        <v>2</v>
      </c>
      <c r="E34" s="36">
        <v>3.6</v>
      </c>
      <c r="F34" s="35">
        <v>0.6</v>
      </c>
      <c r="G34" s="36">
        <v>4.32</v>
      </c>
      <c r="H34" s="37">
        <v>3.51391E-2</v>
      </c>
    </row>
    <row r="35" spans="1:8" x14ac:dyDescent="0.3">
      <c r="A35" s="32" t="s">
        <v>580</v>
      </c>
      <c r="B35" s="152" t="s">
        <v>581</v>
      </c>
      <c r="C35" s="152"/>
      <c r="D35" s="36">
        <v>2</v>
      </c>
      <c r="E35" s="36">
        <v>3.74</v>
      </c>
      <c r="F35" s="35">
        <v>0.8</v>
      </c>
      <c r="G35" s="36">
        <v>5.984</v>
      </c>
      <c r="H35" s="37">
        <v>4.8674099999999998E-2</v>
      </c>
    </row>
    <row r="36" spans="1:8" x14ac:dyDescent="0.3">
      <c r="A36" s="32" t="s">
        <v>286</v>
      </c>
      <c r="B36" s="152" t="s">
        <v>287</v>
      </c>
      <c r="C36" s="152"/>
      <c r="D36" s="36">
        <v>1</v>
      </c>
      <c r="E36" s="36">
        <v>4.04</v>
      </c>
      <c r="F36" s="35">
        <v>0.6</v>
      </c>
      <c r="G36" s="36">
        <v>2.4239999999999999</v>
      </c>
      <c r="H36" s="37">
        <v>1.9716899999999999E-2</v>
      </c>
    </row>
    <row r="37" spans="1:8" x14ac:dyDescent="0.3">
      <c r="A37" s="142" t="s">
        <v>240</v>
      </c>
      <c r="B37" s="142"/>
      <c r="C37" s="142"/>
      <c r="D37" s="142"/>
      <c r="E37" s="142"/>
      <c r="F37" s="142"/>
      <c r="G37" s="36">
        <v>23.527999999999999</v>
      </c>
      <c r="H37" s="37">
        <v>0.19137779999999999</v>
      </c>
    </row>
    <row r="38" spans="1:8" x14ac:dyDescent="0.3">
      <c r="A38" s="26"/>
      <c r="B38" s="21"/>
      <c r="C38" s="26"/>
      <c r="D38" s="27"/>
      <c r="E38" s="28"/>
      <c r="F38" s="27"/>
      <c r="G38" s="27"/>
      <c r="H38" s="28"/>
    </row>
    <row r="39" spans="1:8" x14ac:dyDescent="0.3">
      <c r="A39" s="147" t="s">
        <v>241</v>
      </c>
      <c r="B39" s="148"/>
      <c r="C39" s="148"/>
      <c r="D39" s="148"/>
      <c r="E39" s="148"/>
      <c r="F39" s="148"/>
      <c r="G39" s="42"/>
      <c r="H39" s="20">
        <v>122.94</v>
      </c>
    </row>
    <row r="40" spans="1:8" x14ac:dyDescent="0.3">
      <c r="A40" s="41"/>
      <c r="B40" s="42"/>
      <c r="C40" s="42"/>
      <c r="D40" s="42"/>
      <c r="E40" s="42"/>
      <c r="F40" s="42"/>
      <c r="G40" s="42"/>
      <c r="H40" s="20"/>
    </row>
    <row r="41" spans="1:8" x14ac:dyDescent="0.3">
      <c r="A41" s="149" t="s">
        <v>242</v>
      </c>
      <c r="B41" s="150"/>
      <c r="C41" s="150"/>
      <c r="D41" s="150"/>
      <c r="E41" s="150"/>
      <c r="F41" s="150"/>
      <c r="G41" s="150"/>
      <c r="H41" s="151"/>
    </row>
    <row r="42" spans="1:8" x14ac:dyDescent="0.3">
      <c r="A42" s="147" t="s">
        <v>243</v>
      </c>
      <c r="B42" s="148"/>
      <c r="C42" s="148"/>
      <c r="D42" s="148"/>
      <c r="E42" s="148"/>
      <c r="F42" s="148"/>
      <c r="G42" s="42"/>
      <c r="H42" s="20">
        <v>25.817</v>
      </c>
    </row>
    <row r="43" spans="1:8" x14ac:dyDescent="0.3">
      <c r="A43" s="26"/>
      <c r="B43" s="21"/>
      <c r="C43" s="26"/>
      <c r="D43" s="27"/>
      <c r="E43" s="28"/>
      <c r="F43" s="27"/>
      <c r="G43" s="27"/>
      <c r="H43" s="28"/>
    </row>
    <row r="44" spans="1:8" x14ac:dyDescent="0.3">
      <c r="A44" s="145" t="s">
        <v>244</v>
      </c>
      <c r="B44" s="146"/>
      <c r="C44" s="146"/>
      <c r="D44" s="146"/>
      <c r="E44" s="146"/>
      <c r="F44" s="146"/>
      <c r="G44" s="43"/>
      <c r="H44" s="44">
        <v>148.75700000000001</v>
      </c>
    </row>
    <row r="45" spans="1:8" x14ac:dyDescent="0.3">
      <c r="A45" s="45"/>
      <c r="B45" s="23"/>
      <c r="C45" s="24"/>
      <c r="D45" s="46"/>
      <c r="E45" s="25"/>
      <c r="F45" s="46"/>
      <c r="G45" s="46"/>
      <c r="H45" s="25"/>
    </row>
    <row r="46" spans="1:8" x14ac:dyDescent="0.3">
      <c r="A46" s="47" t="s">
        <v>203</v>
      </c>
      <c r="B46" s="48" t="s">
        <v>582</v>
      </c>
      <c r="C46" s="49"/>
      <c r="D46" s="50"/>
      <c r="E46" s="50"/>
      <c r="F46" s="50"/>
      <c r="G46" s="50"/>
      <c r="H46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4:F24"/>
    <mergeCell ref="A15:F15"/>
    <mergeCell ref="A17:H17"/>
    <mergeCell ref="F2:H2"/>
    <mergeCell ref="B3:H3"/>
    <mergeCell ref="B4:H4"/>
    <mergeCell ref="A1:H1"/>
    <mergeCell ref="B5:H5"/>
    <mergeCell ref="B2:D2"/>
    <mergeCell ref="A7:H7"/>
    <mergeCell ref="A9:H9"/>
    <mergeCell ref="A26:H26"/>
    <mergeCell ref="A29:F29"/>
    <mergeCell ref="A31:H31"/>
    <mergeCell ref="A44:F44"/>
    <mergeCell ref="A42:F42"/>
    <mergeCell ref="A37:F37"/>
    <mergeCell ref="A39:F39"/>
    <mergeCell ref="A41:H41"/>
    <mergeCell ref="B34:C34"/>
    <mergeCell ref="B35:C35"/>
    <mergeCell ref="B36:C36"/>
    <mergeCell ref="B33:C33"/>
    <mergeCell ref="B32:C32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105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106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584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0.28599999999999998</v>
      </c>
      <c r="H11" s="37">
        <v>4.7547800000000001E-2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0.28599999999999998</v>
      </c>
      <c r="H12" s="37">
        <v>4.7547800000000001E-2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0.5</v>
      </c>
      <c r="E26" s="36">
        <v>4.04</v>
      </c>
      <c r="F26" s="35">
        <v>0.28399999999999997</v>
      </c>
      <c r="G26" s="36">
        <v>0.57399999999999995</v>
      </c>
      <c r="H26" s="37">
        <v>9.5428099999999988E-2</v>
      </c>
    </row>
    <row r="27" spans="1:8" x14ac:dyDescent="0.3">
      <c r="A27" s="32" t="s">
        <v>305</v>
      </c>
      <c r="B27" s="152" t="s">
        <v>306</v>
      </c>
      <c r="C27" s="152"/>
      <c r="D27" s="36">
        <v>3</v>
      </c>
      <c r="E27" s="36">
        <v>3.65</v>
      </c>
      <c r="F27" s="35">
        <v>0.28399999999999997</v>
      </c>
      <c r="G27" s="36">
        <v>3.11</v>
      </c>
      <c r="H27" s="37">
        <v>0.51704070000000002</v>
      </c>
    </row>
    <row r="28" spans="1:8" x14ac:dyDescent="0.3">
      <c r="A28" s="32" t="s">
        <v>238</v>
      </c>
      <c r="B28" s="152" t="s">
        <v>239</v>
      </c>
      <c r="C28" s="152"/>
      <c r="D28" s="36">
        <v>2</v>
      </c>
      <c r="E28" s="36">
        <v>3.6</v>
      </c>
      <c r="F28" s="35">
        <v>0.28399999999999997</v>
      </c>
      <c r="G28" s="36">
        <v>2.0449999999999999</v>
      </c>
      <c r="H28" s="37">
        <v>0.33998339999999999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5.7289999999999992</v>
      </c>
      <c r="H29" s="37">
        <v>0.95245220000000008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6.0149999999999997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1.2629999999999999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7.2779999999999996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585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7:F17"/>
    <mergeCell ref="A19:H19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22:F22"/>
    <mergeCell ref="A24:H24"/>
    <mergeCell ref="A36:F36"/>
    <mergeCell ref="A34:F34"/>
    <mergeCell ref="A29:F29"/>
    <mergeCell ref="A31:F31"/>
    <mergeCell ref="A33:H33"/>
    <mergeCell ref="B27:C27"/>
    <mergeCell ref="B28:C28"/>
    <mergeCell ref="B26:C26"/>
    <mergeCell ref="B25:C2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9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20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21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258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1.4999999999999999E-2</v>
      </c>
      <c r="H11" s="37">
        <v>1.0729599999999999E-2</v>
      </c>
    </row>
    <row r="12" spans="1:8" x14ac:dyDescent="0.3">
      <c r="A12" s="32" t="s">
        <v>222</v>
      </c>
      <c r="B12" s="33" t="s">
        <v>223</v>
      </c>
      <c r="C12" s="34" t="s">
        <v>217</v>
      </c>
      <c r="D12" s="35">
        <v>1</v>
      </c>
      <c r="E12" s="36">
        <v>40</v>
      </c>
      <c r="F12" s="35">
        <v>2.7E-2</v>
      </c>
      <c r="G12" s="36">
        <v>1.08</v>
      </c>
      <c r="H12" s="37">
        <v>0.7725322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1.095</v>
      </c>
      <c r="H13" s="37">
        <v>0.7832617999999999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x14ac:dyDescent="0.3">
      <c r="A17" s="39"/>
      <c r="B17" s="33"/>
      <c r="C17" s="34"/>
      <c r="D17" s="35"/>
      <c r="E17" s="36"/>
      <c r="F17" s="38"/>
      <c r="G17" s="36"/>
      <c r="H17" s="37"/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0</v>
      </c>
      <c r="H18" s="37">
        <v>0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x14ac:dyDescent="0.3">
      <c r="A22" s="32"/>
      <c r="B22" s="33"/>
      <c r="C22" s="34"/>
      <c r="D22" s="35"/>
      <c r="E22" s="36"/>
      <c r="F22" s="40"/>
      <c r="G22" s="6"/>
      <c r="H22" s="37"/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0</v>
      </c>
      <c r="H23" s="37">
        <v>0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255</v>
      </c>
      <c r="B27" s="152" t="s">
        <v>256</v>
      </c>
      <c r="C27" s="152"/>
      <c r="D27" s="36">
        <v>1</v>
      </c>
      <c r="E27" s="36">
        <v>4.04</v>
      </c>
      <c r="F27" s="35">
        <v>2.7E-2</v>
      </c>
      <c r="G27" s="36">
        <v>0.109</v>
      </c>
      <c r="H27" s="37">
        <v>7.7968499999999996E-2</v>
      </c>
    </row>
    <row r="28" spans="1:8" x14ac:dyDescent="0.3">
      <c r="A28" s="32" t="s">
        <v>253</v>
      </c>
      <c r="B28" s="152" t="s">
        <v>254</v>
      </c>
      <c r="C28" s="152"/>
      <c r="D28" s="36">
        <v>1</v>
      </c>
      <c r="E28" s="36">
        <v>3.6</v>
      </c>
      <c r="F28" s="35">
        <v>2.7E-2</v>
      </c>
      <c r="G28" s="36">
        <v>9.7000000000000003E-2</v>
      </c>
      <c r="H28" s="37">
        <v>6.9384799999999996E-2</v>
      </c>
    </row>
    <row r="29" spans="1:8" x14ac:dyDescent="0.3">
      <c r="A29" s="32" t="s">
        <v>238</v>
      </c>
      <c r="B29" s="152" t="s">
        <v>239</v>
      </c>
      <c r="C29" s="152"/>
      <c r="D29" s="36">
        <v>1</v>
      </c>
      <c r="E29" s="36">
        <v>3.6</v>
      </c>
      <c r="F29" s="35">
        <v>2.7E-2</v>
      </c>
      <c r="G29" s="36">
        <v>9.7000000000000003E-2</v>
      </c>
      <c r="H29" s="37">
        <v>6.9384799999999996E-2</v>
      </c>
    </row>
    <row r="30" spans="1:8" x14ac:dyDescent="0.3">
      <c r="A30" s="142" t="s">
        <v>240</v>
      </c>
      <c r="B30" s="142"/>
      <c r="C30" s="142"/>
      <c r="D30" s="142"/>
      <c r="E30" s="142"/>
      <c r="F30" s="142"/>
      <c r="G30" s="36">
        <v>0.30300000000000005</v>
      </c>
      <c r="H30" s="37">
        <v>0.21673810000000004</v>
      </c>
    </row>
    <row r="31" spans="1:8" x14ac:dyDescent="0.3">
      <c r="A31" s="26"/>
      <c r="B31" s="21"/>
      <c r="C31" s="26"/>
      <c r="D31" s="27"/>
      <c r="E31" s="28"/>
      <c r="F31" s="27"/>
      <c r="G31" s="27"/>
      <c r="H31" s="28"/>
    </row>
    <row r="32" spans="1:8" x14ac:dyDescent="0.3">
      <c r="A32" s="147" t="s">
        <v>241</v>
      </c>
      <c r="B32" s="148"/>
      <c r="C32" s="148"/>
      <c r="D32" s="148"/>
      <c r="E32" s="148"/>
      <c r="F32" s="148"/>
      <c r="G32" s="42"/>
      <c r="H32" s="20">
        <v>1.3979999999999999</v>
      </c>
    </row>
    <row r="33" spans="1:8" x14ac:dyDescent="0.3">
      <c r="A33" s="41"/>
      <c r="B33" s="42"/>
      <c r="C33" s="42"/>
      <c r="D33" s="42"/>
      <c r="E33" s="42"/>
      <c r="F33" s="42"/>
      <c r="G33" s="42"/>
      <c r="H33" s="20"/>
    </row>
    <row r="34" spans="1:8" x14ac:dyDescent="0.3">
      <c r="A34" s="149" t="s">
        <v>242</v>
      </c>
      <c r="B34" s="150"/>
      <c r="C34" s="150"/>
      <c r="D34" s="150"/>
      <c r="E34" s="150"/>
      <c r="F34" s="150"/>
      <c r="G34" s="150"/>
      <c r="H34" s="151"/>
    </row>
    <row r="35" spans="1:8" x14ac:dyDescent="0.3">
      <c r="A35" s="147" t="s">
        <v>243</v>
      </c>
      <c r="B35" s="148"/>
      <c r="C35" s="148"/>
      <c r="D35" s="148"/>
      <c r="E35" s="148"/>
      <c r="F35" s="148"/>
      <c r="G35" s="42"/>
      <c r="H35" s="20">
        <v>0.29399999999999998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5" t="s">
        <v>244</v>
      </c>
      <c r="B37" s="146"/>
      <c r="C37" s="146"/>
      <c r="D37" s="146"/>
      <c r="E37" s="146"/>
      <c r="F37" s="146"/>
      <c r="G37" s="43"/>
      <c r="H37" s="44">
        <v>1.6919999999999999</v>
      </c>
    </row>
    <row r="38" spans="1:8" x14ac:dyDescent="0.3">
      <c r="A38" s="45"/>
      <c r="B38" s="23"/>
      <c r="C38" s="24"/>
      <c r="D38" s="46"/>
      <c r="E38" s="25"/>
      <c r="F38" s="46"/>
      <c r="G38" s="46"/>
      <c r="H38" s="25"/>
    </row>
    <row r="39" spans="1:8" x14ac:dyDescent="0.3">
      <c r="A39" s="47" t="s">
        <v>203</v>
      </c>
      <c r="B39" s="48" t="s">
        <v>259</v>
      </c>
      <c r="C39" s="49"/>
      <c r="D39" s="50"/>
      <c r="E39" s="50"/>
      <c r="F39" s="50"/>
      <c r="G39" s="50"/>
      <c r="H39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8:F18"/>
    <mergeCell ref="A20:H20"/>
    <mergeCell ref="A13:F13"/>
    <mergeCell ref="A15:H15"/>
    <mergeCell ref="F2:H2"/>
    <mergeCell ref="B3:H3"/>
    <mergeCell ref="B4:H4"/>
    <mergeCell ref="A1:H1"/>
    <mergeCell ref="B5:H5"/>
    <mergeCell ref="B2:D2"/>
    <mergeCell ref="A7:H7"/>
    <mergeCell ref="A9:H9"/>
    <mergeCell ref="A23:F23"/>
    <mergeCell ref="A25:H25"/>
    <mergeCell ref="A37:F37"/>
    <mergeCell ref="A35:F35"/>
    <mergeCell ref="A30:F30"/>
    <mergeCell ref="A32:F32"/>
    <mergeCell ref="A34:H34"/>
    <mergeCell ref="B28:C28"/>
    <mergeCell ref="B29:C29"/>
    <mergeCell ref="B27:C27"/>
    <mergeCell ref="B26:C26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IV39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107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108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586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0.65300000000000002</v>
      </c>
      <c r="H11" s="37">
        <v>1.4915099999999999E-2</v>
      </c>
    </row>
    <row r="12" spans="1:8" x14ac:dyDescent="0.3">
      <c r="A12" s="32" t="s">
        <v>325</v>
      </c>
      <c r="B12" s="33" t="s">
        <v>326</v>
      </c>
      <c r="C12" s="34" t="s">
        <v>217</v>
      </c>
      <c r="D12" s="35">
        <v>1</v>
      </c>
      <c r="E12" s="36">
        <v>25</v>
      </c>
      <c r="F12" s="35">
        <v>1.2030000000000001</v>
      </c>
      <c r="G12" s="36">
        <v>30.074999999999999</v>
      </c>
      <c r="H12" s="37">
        <v>0.68694180000000005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30.727999999999998</v>
      </c>
      <c r="H13" s="37">
        <v>0.70185690000000012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x14ac:dyDescent="0.3">
      <c r="A17" s="39"/>
      <c r="B17" s="33"/>
      <c r="C17" s="34"/>
      <c r="D17" s="35"/>
      <c r="E17" s="36"/>
      <c r="F17" s="38"/>
      <c r="G17" s="36"/>
      <c r="H17" s="37"/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0</v>
      </c>
      <c r="H18" s="37">
        <v>0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x14ac:dyDescent="0.3">
      <c r="A22" s="32"/>
      <c r="B22" s="33"/>
      <c r="C22" s="34"/>
      <c r="D22" s="35"/>
      <c r="E22" s="36"/>
      <c r="F22" s="40"/>
      <c r="G22" s="6"/>
      <c r="H22" s="37"/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0</v>
      </c>
      <c r="H23" s="37">
        <v>0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238</v>
      </c>
      <c r="B27" s="152" t="s">
        <v>239</v>
      </c>
      <c r="C27" s="152"/>
      <c r="D27" s="36">
        <v>1</v>
      </c>
      <c r="E27" s="36">
        <v>3.6</v>
      </c>
      <c r="F27" s="35">
        <v>1.2030000000000001</v>
      </c>
      <c r="G27" s="36">
        <v>4.3310000000000004</v>
      </c>
      <c r="H27" s="37">
        <v>9.892419999999999E-2</v>
      </c>
    </row>
    <row r="28" spans="1:8" x14ac:dyDescent="0.3">
      <c r="A28" s="32" t="s">
        <v>305</v>
      </c>
      <c r="B28" s="152" t="s">
        <v>306</v>
      </c>
      <c r="C28" s="152"/>
      <c r="D28" s="36">
        <v>1</v>
      </c>
      <c r="E28" s="36">
        <v>3.65</v>
      </c>
      <c r="F28" s="35">
        <v>1.2030000000000001</v>
      </c>
      <c r="G28" s="36">
        <v>4.391</v>
      </c>
      <c r="H28" s="37">
        <v>0.1002946</v>
      </c>
    </row>
    <row r="29" spans="1:8" x14ac:dyDescent="0.3">
      <c r="A29" s="32" t="s">
        <v>341</v>
      </c>
      <c r="B29" s="152" t="s">
        <v>342</v>
      </c>
      <c r="C29" s="152"/>
      <c r="D29" s="36">
        <v>1</v>
      </c>
      <c r="E29" s="36">
        <v>3.6</v>
      </c>
      <c r="F29" s="35">
        <v>1.2030000000000001</v>
      </c>
      <c r="G29" s="36">
        <v>4.3310000000000004</v>
      </c>
      <c r="H29" s="37">
        <v>9.892419999999999E-2</v>
      </c>
    </row>
    <row r="30" spans="1:8" x14ac:dyDescent="0.3">
      <c r="A30" s="142" t="s">
        <v>240</v>
      </c>
      <c r="B30" s="142"/>
      <c r="C30" s="142"/>
      <c r="D30" s="142"/>
      <c r="E30" s="142"/>
      <c r="F30" s="142"/>
      <c r="G30" s="36">
        <v>13.053000000000001</v>
      </c>
      <c r="H30" s="37">
        <v>0.29814300000000005</v>
      </c>
    </row>
    <row r="31" spans="1:8" x14ac:dyDescent="0.3">
      <c r="A31" s="26"/>
      <c r="B31" s="21"/>
      <c r="C31" s="26"/>
      <c r="D31" s="27"/>
      <c r="E31" s="28"/>
      <c r="F31" s="27"/>
      <c r="G31" s="27"/>
      <c r="H31" s="28"/>
    </row>
    <row r="32" spans="1:8" x14ac:dyDescent="0.3">
      <c r="A32" s="147" t="s">
        <v>241</v>
      </c>
      <c r="B32" s="148"/>
      <c r="C32" s="148"/>
      <c r="D32" s="148"/>
      <c r="E32" s="148"/>
      <c r="F32" s="148"/>
      <c r="G32" s="42"/>
      <c r="H32" s="20">
        <v>43.780999999999999</v>
      </c>
    </row>
    <row r="33" spans="1:8" x14ac:dyDescent="0.3">
      <c r="A33" s="41"/>
      <c r="B33" s="42"/>
      <c r="C33" s="42"/>
      <c r="D33" s="42"/>
      <c r="E33" s="42"/>
      <c r="F33" s="42"/>
      <c r="G33" s="42"/>
      <c r="H33" s="20"/>
    </row>
    <row r="34" spans="1:8" x14ac:dyDescent="0.3">
      <c r="A34" s="149" t="s">
        <v>242</v>
      </c>
      <c r="B34" s="150"/>
      <c r="C34" s="150"/>
      <c r="D34" s="150"/>
      <c r="E34" s="150"/>
      <c r="F34" s="150"/>
      <c r="G34" s="150"/>
      <c r="H34" s="151"/>
    </row>
    <row r="35" spans="1:8" x14ac:dyDescent="0.3">
      <c r="A35" s="147" t="s">
        <v>243</v>
      </c>
      <c r="B35" s="148"/>
      <c r="C35" s="148"/>
      <c r="D35" s="148"/>
      <c r="E35" s="148"/>
      <c r="F35" s="148"/>
      <c r="G35" s="42"/>
      <c r="H35" s="20">
        <v>9.1940000000000008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5" t="s">
        <v>244</v>
      </c>
      <c r="B37" s="146"/>
      <c r="C37" s="146"/>
      <c r="D37" s="146"/>
      <c r="E37" s="146"/>
      <c r="F37" s="146"/>
      <c r="G37" s="43"/>
      <c r="H37" s="44">
        <v>52.975000000000001</v>
      </c>
    </row>
    <row r="38" spans="1:8" x14ac:dyDescent="0.3">
      <c r="A38" s="45"/>
      <c r="B38" s="23"/>
      <c r="C38" s="24"/>
      <c r="D38" s="46"/>
      <c r="E38" s="25"/>
      <c r="F38" s="46"/>
      <c r="G38" s="46"/>
      <c r="H38" s="25"/>
    </row>
    <row r="39" spans="1:8" x14ac:dyDescent="0.3">
      <c r="A39" s="47" t="s">
        <v>203</v>
      </c>
      <c r="B39" s="48" t="s">
        <v>587</v>
      </c>
      <c r="C39" s="49"/>
      <c r="D39" s="50"/>
      <c r="E39" s="50"/>
      <c r="F39" s="50"/>
      <c r="G39" s="50"/>
      <c r="H39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8:F18"/>
    <mergeCell ref="A20:H20"/>
    <mergeCell ref="A13:F13"/>
    <mergeCell ref="A15:H15"/>
    <mergeCell ref="F2:H2"/>
    <mergeCell ref="B3:H3"/>
    <mergeCell ref="B4:H4"/>
    <mergeCell ref="A1:H1"/>
    <mergeCell ref="B5:H5"/>
    <mergeCell ref="B2:D2"/>
    <mergeCell ref="A7:H7"/>
    <mergeCell ref="A9:H9"/>
    <mergeCell ref="A23:F23"/>
    <mergeCell ref="A25:H25"/>
    <mergeCell ref="A37:F37"/>
    <mergeCell ref="A35:F35"/>
    <mergeCell ref="A30:F30"/>
    <mergeCell ref="A32:F32"/>
    <mergeCell ref="A34:H34"/>
    <mergeCell ref="B28:C28"/>
    <mergeCell ref="B29:C29"/>
    <mergeCell ref="B27:C27"/>
    <mergeCell ref="B26:C26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IV46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109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110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588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589</v>
      </c>
      <c r="B11" s="33" t="s">
        <v>590</v>
      </c>
      <c r="C11" s="34" t="s">
        <v>217</v>
      </c>
      <c r="D11" s="35">
        <v>1</v>
      </c>
      <c r="E11" s="36">
        <v>6.71</v>
      </c>
      <c r="F11" s="35">
        <v>2.4</v>
      </c>
      <c r="G11" s="36">
        <v>16.103999999999999</v>
      </c>
      <c r="H11" s="37">
        <v>8.16302E-2</v>
      </c>
    </row>
    <row r="12" spans="1:8" x14ac:dyDescent="0.3">
      <c r="A12" s="32" t="s">
        <v>411</v>
      </c>
      <c r="B12" s="33" t="s">
        <v>412</v>
      </c>
      <c r="C12" s="34" t="s">
        <v>217</v>
      </c>
      <c r="D12" s="35">
        <v>1</v>
      </c>
      <c r="E12" s="36">
        <v>1.5</v>
      </c>
      <c r="F12" s="35">
        <v>2.4</v>
      </c>
      <c r="G12" s="36">
        <v>3.6</v>
      </c>
      <c r="H12" s="37">
        <v>1.8248200000000003E-2</v>
      </c>
    </row>
    <row r="13" spans="1:8" x14ac:dyDescent="0.3">
      <c r="A13" s="32" t="s">
        <v>218</v>
      </c>
      <c r="B13" s="33" t="s">
        <v>219</v>
      </c>
      <c r="C13" s="34" t="s">
        <v>220</v>
      </c>
      <c r="D13" s="35" t="s">
        <v>221</v>
      </c>
      <c r="E13" s="36" t="s">
        <v>1</v>
      </c>
      <c r="F13" s="35" t="s">
        <v>1</v>
      </c>
      <c r="G13" s="36">
        <v>4.8529999999999998</v>
      </c>
      <c r="H13" s="37">
        <v>2.4599600000000003E-2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24.557000000000002</v>
      </c>
      <c r="H14" s="37">
        <v>0.12447800000000001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x14ac:dyDescent="0.3">
      <c r="A18" s="32" t="s">
        <v>591</v>
      </c>
      <c r="B18" s="33" t="s">
        <v>592</v>
      </c>
      <c r="C18" s="34" t="s">
        <v>418</v>
      </c>
      <c r="D18" s="35">
        <v>420</v>
      </c>
      <c r="E18" s="36">
        <v>0.14000000000000001</v>
      </c>
      <c r="F18" s="38"/>
      <c r="G18" s="36">
        <v>58.8</v>
      </c>
      <c r="H18" s="37">
        <v>0.29805350000000003</v>
      </c>
    </row>
    <row r="19" spans="1:8" x14ac:dyDescent="0.3">
      <c r="A19" s="39" t="s">
        <v>593</v>
      </c>
      <c r="B19" s="33" t="s">
        <v>594</v>
      </c>
      <c r="C19" s="34" t="s">
        <v>19</v>
      </c>
      <c r="D19" s="35">
        <v>0.65</v>
      </c>
      <c r="E19" s="36">
        <v>6</v>
      </c>
      <c r="F19" s="38"/>
      <c r="G19" s="36">
        <v>3.9</v>
      </c>
      <c r="H19" s="37">
        <v>1.9768899999999999E-2</v>
      </c>
    </row>
    <row r="20" spans="1:8" x14ac:dyDescent="0.3">
      <c r="A20" s="39" t="s">
        <v>303</v>
      </c>
      <c r="B20" s="33" t="s">
        <v>304</v>
      </c>
      <c r="C20" s="34" t="s">
        <v>19</v>
      </c>
      <c r="D20" s="35">
        <v>0.9</v>
      </c>
      <c r="E20" s="36">
        <v>4.13</v>
      </c>
      <c r="F20" s="38"/>
      <c r="G20" s="36">
        <v>3.7170000000000001</v>
      </c>
      <c r="H20" s="37">
        <v>1.8841199999999999E-2</v>
      </c>
    </row>
    <row r="21" spans="1:8" x14ac:dyDescent="0.3">
      <c r="A21" s="39" t="s">
        <v>595</v>
      </c>
      <c r="B21" s="33" t="s">
        <v>596</v>
      </c>
      <c r="C21" s="34" t="s">
        <v>19</v>
      </c>
      <c r="D21" s="35">
        <v>0.25</v>
      </c>
      <c r="E21" s="36">
        <v>1</v>
      </c>
      <c r="F21" s="38"/>
      <c r="G21" s="36">
        <v>0.25</v>
      </c>
      <c r="H21" s="37">
        <v>1.2672E-3</v>
      </c>
    </row>
    <row r="22" spans="1:8" x14ac:dyDescent="0.3">
      <c r="A22" s="39" t="s">
        <v>597</v>
      </c>
      <c r="B22" s="33" t="s">
        <v>598</v>
      </c>
      <c r="C22" s="34" t="s">
        <v>418</v>
      </c>
      <c r="D22" s="35">
        <v>3.5</v>
      </c>
      <c r="E22" s="36">
        <v>2</v>
      </c>
      <c r="F22" s="38"/>
      <c r="G22" s="36">
        <v>7</v>
      </c>
      <c r="H22" s="37">
        <v>3.5482600000000003E-2</v>
      </c>
    </row>
    <row r="23" spans="1:8" ht="22.8" x14ac:dyDescent="0.3">
      <c r="A23" s="39" t="s">
        <v>599</v>
      </c>
      <c r="B23" s="33" t="s">
        <v>600</v>
      </c>
      <c r="C23" s="34" t="s">
        <v>418</v>
      </c>
      <c r="D23" s="35">
        <v>1</v>
      </c>
      <c r="E23" s="36">
        <v>2</v>
      </c>
      <c r="F23" s="38"/>
      <c r="G23" s="36">
        <v>2</v>
      </c>
      <c r="H23" s="37">
        <v>1.01379E-2</v>
      </c>
    </row>
    <row r="24" spans="1:8" x14ac:dyDescent="0.3">
      <c r="A24" s="142" t="s">
        <v>226</v>
      </c>
      <c r="B24" s="142"/>
      <c r="C24" s="142"/>
      <c r="D24" s="142"/>
      <c r="E24" s="142"/>
      <c r="F24" s="142"/>
      <c r="G24" s="36">
        <v>75.667000000000002</v>
      </c>
      <c r="H24" s="37">
        <v>0.38355130000000004</v>
      </c>
    </row>
    <row r="25" spans="1:8" x14ac:dyDescent="0.3">
      <c r="A25" s="26"/>
      <c r="B25" s="21"/>
      <c r="C25" s="26"/>
      <c r="D25" s="27"/>
      <c r="E25" s="28"/>
      <c r="F25" s="27"/>
      <c r="G25" s="27"/>
      <c r="H25" s="28"/>
    </row>
    <row r="26" spans="1:8" x14ac:dyDescent="0.3">
      <c r="A26" s="144" t="s">
        <v>227</v>
      </c>
      <c r="B26" s="144"/>
      <c r="C26" s="144"/>
      <c r="D26" s="144"/>
      <c r="E26" s="144"/>
      <c r="F26" s="144"/>
      <c r="G26" s="144"/>
      <c r="H26" s="144"/>
    </row>
    <row r="27" spans="1:8" x14ac:dyDescent="0.3">
      <c r="A27" s="29" t="s">
        <v>6</v>
      </c>
      <c r="B27" s="29" t="s">
        <v>7</v>
      </c>
      <c r="C27" s="29" t="s">
        <v>8</v>
      </c>
      <c r="D27" s="29" t="s">
        <v>9</v>
      </c>
      <c r="E27" s="29" t="s">
        <v>228</v>
      </c>
      <c r="F27" s="29" t="s">
        <v>229</v>
      </c>
      <c r="G27" s="29" t="s">
        <v>213</v>
      </c>
      <c r="H27" s="31" t="s">
        <v>214</v>
      </c>
    </row>
    <row r="28" spans="1:8" x14ac:dyDescent="0.3">
      <c r="A28" s="32"/>
      <c r="B28" s="33"/>
      <c r="C28" s="34"/>
      <c r="D28" s="35"/>
      <c r="E28" s="36"/>
      <c r="F28" s="40"/>
      <c r="G28" s="6"/>
      <c r="H28" s="37"/>
    </row>
    <row r="29" spans="1:8" x14ac:dyDescent="0.3">
      <c r="A29" s="142" t="s">
        <v>230</v>
      </c>
      <c r="B29" s="143"/>
      <c r="C29" s="143"/>
      <c r="D29" s="143"/>
      <c r="E29" s="143"/>
      <c r="F29" s="143"/>
      <c r="G29" s="36">
        <v>0</v>
      </c>
      <c r="H29" s="37">
        <v>0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4" t="s">
        <v>231</v>
      </c>
      <c r="B31" s="144"/>
      <c r="C31" s="144"/>
      <c r="D31" s="144"/>
      <c r="E31" s="144"/>
      <c r="F31" s="144"/>
      <c r="G31" s="144"/>
      <c r="H31" s="144"/>
    </row>
    <row r="32" spans="1:8" ht="13.5" customHeight="1" x14ac:dyDescent="0.3">
      <c r="A32" s="29" t="s">
        <v>6</v>
      </c>
      <c r="B32" s="144" t="s">
        <v>7</v>
      </c>
      <c r="C32" s="144"/>
      <c r="D32" s="29" t="s">
        <v>232</v>
      </c>
      <c r="E32" s="29" t="s">
        <v>233</v>
      </c>
      <c r="F32" s="29" t="s">
        <v>212</v>
      </c>
      <c r="G32" s="29" t="s">
        <v>213</v>
      </c>
      <c r="H32" s="31" t="s">
        <v>214</v>
      </c>
    </row>
    <row r="33" spans="1:8" ht="12.75" customHeight="1" x14ac:dyDescent="0.3">
      <c r="A33" s="32" t="s">
        <v>305</v>
      </c>
      <c r="B33" s="152" t="s">
        <v>306</v>
      </c>
      <c r="C33" s="152"/>
      <c r="D33" s="36">
        <v>3</v>
      </c>
      <c r="E33" s="36">
        <v>3.65</v>
      </c>
      <c r="F33" s="35">
        <v>2.4</v>
      </c>
      <c r="G33" s="36">
        <v>26.28</v>
      </c>
      <c r="H33" s="37">
        <v>0.13321170000000002</v>
      </c>
    </row>
    <row r="34" spans="1:8" x14ac:dyDescent="0.3">
      <c r="A34" s="32" t="s">
        <v>601</v>
      </c>
      <c r="B34" s="152" t="s">
        <v>602</v>
      </c>
      <c r="C34" s="152"/>
      <c r="D34" s="36">
        <v>1</v>
      </c>
      <c r="E34" s="36">
        <v>3.85</v>
      </c>
      <c r="F34" s="35">
        <v>2.4</v>
      </c>
      <c r="G34" s="36">
        <v>9.24</v>
      </c>
      <c r="H34" s="37">
        <v>4.6836999999999997E-2</v>
      </c>
    </row>
    <row r="35" spans="1:8" x14ac:dyDescent="0.3">
      <c r="A35" s="32" t="s">
        <v>238</v>
      </c>
      <c r="B35" s="152" t="s">
        <v>239</v>
      </c>
      <c r="C35" s="152"/>
      <c r="D35" s="36">
        <v>6</v>
      </c>
      <c r="E35" s="36">
        <v>3.6</v>
      </c>
      <c r="F35" s="35">
        <v>2.4</v>
      </c>
      <c r="G35" s="36">
        <v>51.84</v>
      </c>
      <c r="H35" s="37">
        <v>0.2627737</v>
      </c>
    </row>
    <row r="36" spans="1:8" x14ac:dyDescent="0.3">
      <c r="A36" s="32" t="s">
        <v>286</v>
      </c>
      <c r="B36" s="152" t="s">
        <v>287</v>
      </c>
      <c r="C36" s="152"/>
      <c r="D36" s="36">
        <v>1</v>
      </c>
      <c r="E36" s="36">
        <v>4.04</v>
      </c>
      <c r="F36" s="35">
        <v>2.4</v>
      </c>
      <c r="G36" s="36">
        <v>9.6959999999999997</v>
      </c>
      <c r="H36" s="37">
        <v>4.9148400000000002E-2</v>
      </c>
    </row>
    <row r="37" spans="1:8" x14ac:dyDescent="0.3">
      <c r="A37" s="142" t="s">
        <v>240</v>
      </c>
      <c r="B37" s="142"/>
      <c r="C37" s="142"/>
      <c r="D37" s="142"/>
      <c r="E37" s="142"/>
      <c r="F37" s="142"/>
      <c r="G37" s="36">
        <v>97.056000000000012</v>
      </c>
      <c r="H37" s="37">
        <v>0.49197079999999999</v>
      </c>
    </row>
    <row r="38" spans="1:8" x14ac:dyDescent="0.3">
      <c r="A38" s="26"/>
      <c r="B38" s="21"/>
      <c r="C38" s="26"/>
      <c r="D38" s="27"/>
      <c r="E38" s="28"/>
      <c r="F38" s="27"/>
      <c r="G38" s="27"/>
      <c r="H38" s="28"/>
    </row>
    <row r="39" spans="1:8" x14ac:dyDescent="0.3">
      <c r="A39" s="147" t="s">
        <v>241</v>
      </c>
      <c r="B39" s="148"/>
      <c r="C39" s="148"/>
      <c r="D39" s="148"/>
      <c r="E39" s="148"/>
      <c r="F39" s="148"/>
      <c r="G39" s="42"/>
      <c r="H39" s="20">
        <v>197.28</v>
      </c>
    </row>
    <row r="40" spans="1:8" x14ac:dyDescent="0.3">
      <c r="A40" s="41"/>
      <c r="B40" s="42"/>
      <c r="C40" s="42"/>
      <c r="D40" s="42"/>
      <c r="E40" s="42"/>
      <c r="F40" s="42"/>
      <c r="G40" s="42"/>
      <c r="H40" s="20"/>
    </row>
    <row r="41" spans="1:8" x14ac:dyDescent="0.3">
      <c r="A41" s="149" t="s">
        <v>242</v>
      </c>
      <c r="B41" s="150"/>
      <c r="C41" s="150"/>
      <c r="D41" s="150"/>
      <c r="E41" s="150"/>
      <c r="F41" s="150"/>
      <c r="G41" s="150"/>
      <c r="H41" s="151"/>
    </row>
    <row r="42" spans="1:8" x14ac:dyDescent="0.3">
      <c r="A42" s="147" t="s">
        <v>243</v>
      </c>
      <c r="B42" s="148"/>
      <c r="C42" s="148"/>
      <c r="D42" s="148"/>
      <c r="E42" s="148"/>
      <c r="F42" s="148"/>
      <c r="G42" s="42"/>
      <c r="H42" s="20">
        <v>41.429000000000002</v>
      </c>
    </row>
    <row r="43" spans="1:8" x14ac:dyDescent="0.3">
      <c r="A43" s="26"/>
      <c r="B43" s="21"/>
      <c r="C43" s="26"/>
      <c r="D43" s="27"/>
      <c r="E43" s="28"/>
      <c r="F43" s="27"/>
      <c r="G43" s="27"/>
      <c r="H43" s="28"/>
    </row>
    <row r="44" spans="1:8" x14ac:dyDescent="0.3">
      <c r="A44" s="145" t="s">
        <v>244</v>
      </c>
      <c r="B44" s="146"/>
      <c r="C44" s="146"/>
      <c r="D44" s="146"/>
      <c r="E44" s="146"/>
      <c r="F44" s="146"/>
      <c r="G44" s="43"/>
      <c r="H44" s="44">
        <v>238.709</v>
      </c>
    </row>
    <row r="45" spans="1:8" x14ac:dyDescent="0.3">
      <c r="A45" s="45"/>
      <c r="B45" s="23"/>
      <c r="C45" s="24"/>
      <c r="D45" s="46"/>
      <c r="E45" s="25"/>
      <c r="F45" s="46"/>
      <c r="G45" s="46"/>
      <c r="H45" s="25"/>
    </row>
    <row r="46" spans="1:8" x14ac:dyDescent="0.3">
      <c r="A46" s="47" t="s">
        <v>203</v>
      </c>
      <c r="B46" s="48" t="s">
        <v>603</v>
      </c>
      <c r="C46" s="49"/>
      <c r="D46" s="50"/>
      <c r="E46" s="50"/>
      <c r="F46" s="50"/>
      <c r="G46" s="50"/>
      <c r="H46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4:F24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26:H26"/>
    <mergeCell ref="A29:F29"/>
    <mergeCell ref="A31:H31"/>
    <mergeCell ref="A44:F44"/>
    <mergeCell ref="A42:F42"/>
    <mergeCell ref="A37:F37"/>
    <mergeCell ref="A39:F39"/>
    <mergeCell ref="A41:H41"/>
    <mergeCell ref="B34:C34"/>
    <mergeCell ref="B35:C35"/>
    <mergeCell ref="B36:C36"/>
    <mergeCell ref="B33:C33"/>
    <mergeCell ref="B32:C32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105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106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584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0.28599999999999998</v>
      </c>
      <c r="H11" s="37">
        <v>4.7547800000000001E-2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0.28599999999999998</v>
      </c>
      <c r="H12" s="37">
        <v>4.7547800000000001E-2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0.5</v>
      </c>
      <c r="E26" s="36">
        <v>4.04</v>
      </c>
      <c r="F26" s="35">
        <v>0.28399999999999997</v>
      </c>
      <c r="G26" s="36">
        <v>0.57399999999999995</v>
      </c>
      <c r="H26" s="37">
        <v>9.5428099999999988E-2</v>
      </c>
    </row>
    <row r="27" spans="1:8" x14ac:dyDescent="0.3">
      <c r="A27" s="32" t="s">
        <v>305</v>
      </c>
      <c r="B27" s="152" t="s">
        <v>306</v>
      </c>
      <c r="C27" s="152"/>
      <c r="D27" s="36">
        <v>3</v>
      </c>
      <c r="E27" s="36">
        <v>3.65</v>
      </c>
      <c r="F27" s="35">
        <v>0.28399999999999997</v>
      </c>
      <c r="G27" s="36">
        <v>3.11</v>
      </c>
      <c r="H27" s="37">
        <v>0.51704070000000002</v>
      </c>
    </row>
    <row r="28" spans="1:8" x14ac:dyDescent="0.3">
      <c r="A28" s="32" t="s">
        <v>238</v>
      </c>
      <c r="B28" s="152" t="s">
        <v>239</v>
      </c>
      <c r="C28" s="152"/>
      <c r="D28" s="36">
        <v>2</v>
      </c>
      <c r="E28" s="36">
        <v>3.6</v>
      </c>
      <c r="F28" s="35">
        <v>0.28399999999999997</v>
      </c>
      <c r="G28" s="36">
        <v>2.0449999999999999</v>
      </c>
      <c r="H28" s="37">
        <v>0.33998339999999999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5.7289999999999992</v>
      </c>
      <c r="H29" s="37">
        <v>0.95245220000000008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6.0149999999999997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1.2629999999999999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7.2779999999999996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585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7:F17"/>
    <mergeCell ref="A19:H19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22:F22"/>
    <mergeCell ref="A24:H24"/>
    <mergeCell ref="A36:F36"/>
    <mergeCell ref="A34:F34"/>
    <mergeCell ref="A29:F29"/>
    <mergeCell ref="A31:F31"/>
    <mergeCell ref="A33:H33"/>
    <mergeCell ref="B27:C27"/>
    <mergeCell ref="B28:C28"/>
    <mergeCell ref="B26:C26"/>
    <mergeCell ref="B25:C2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IV3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111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112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604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ht="22.8" x14ac:dyDescent="0.3">
      <c r="A11" s="32" t="s">
        <v>605</v>
      </c>
      <c r="B11" s="33" t="s">
        <v>606</v>
      </c>
      <c r="C11" s="34" t="s">
        <v>217</v>
      </c>
      <c r="D11" s="35">
        <v>1</v>
      </c>
      <c r="E11" s="36">
        <v>7.03</v>
      </c>
      <c r="F11" s="35">
        <v>1.6E-2</v>
      </c>
      <c r="G11" s="36">
        <v>0.112</v>
      </c>
      <c r="H11" s="37">
        <v>0.55445540000000004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0.112</v>
      </c>
      <c r="H12" s="37">
        <v>0.55445540000000004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0.5</v>
      </c>
      <c r="E26" s="36">
        <v>4.04</v>
      </c>
      <c r="F26" s="35">
        <v>1.6E-2</v>
      </c>
      <c r="G26" s="36">
        <v>3.2000000000000001E-2</v>
      </c>
      <c r="H26" s="37">
        <v>0.1584158</v>
      </c>
    </row>
    <row r="27" spans="1:8" x14ac:dyDescent="0.3">
      <c r="A27" s="32" t="s">
        <v>305</v>
      </c>
      <c r="B27" s="152" t="s">
        <v>306</v>
      </c>
      <c r="C27" s="152"/>
      <c r="D27" s="36">
        <v>1</v>
      </c>
      <c r="E27" s="36">
        <v>3.65</v>
      </c>
      <c r="F27" s="35">
        <v>1.6E-2</v>
      </c>
      <c r="G27" s="36">
        <v>5.8000000000000003E-2</v>
      </c>
      <c r="H27" s="37">
        <v>0.28712870000000001</v>
      </c>
    </row>
    <row r="28" spans="1:8" x14ac:dyDescent="0.3">
      <c r="A28" s="142" t="s">
        <v>240</v>
      </c>
      <c r="B28" s="142"/>
      <c r="C28" s="142"/>
      <c r="D28" s="142"/>
      <c r="E28" s="142"/>
      <c r="F28" s="142"/>
      <c r="G28" s="36">
        <v>0.09</v>
      </c>
      <c r="H28" s="37">
        <v>0.44554450000000001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7" t="s">
        <v>241</v>
      </c>
      <c r="B30" s="148"/>
      <c r="C30" s="148"/>
      <c r="D30" s="148"/>
      <c r="E30" s="148"/>
      <c r="F30" s="148"/>
      <c r="G30" s="42"/>
      <c r="H30" s="20">
        <v>0.20200000000000001</v>
      </c>
    </row>
    <row r="31" spans="1:8" x14ac:dyDescent="0.3">
      <c r="A31" s="41"/>
      <c r="B31" s="42"/>
      <c r="C31" s="42"/>
      <c r="D31" s="42"/>
      <c r="E31" s="42"/>
      <c r="F31" s="42"/>
      <c r="G31" s="42"/>
      <c r="H31" s="20"/>
    </row>
    <row r="32" spans="1:8" x14ac:dyDescent="0.3">
      <c r="A32" s="149" t="s">
        <v>242</v>
      </c>
      <c r="B32" s="150"/>
      <c r="C32" s="150"/>
      <c r="D32" s="150"/>
      <c r="E32" s="150"/>
      <c r="F32" s="150"/>
      <c r="G32" s="150"/>
      <c r="H32" s="151"/>
    </row>
    <row r="33" spans="1:8" x14ac:dyDescent="0.3">
      <c r="A33" s="147" t="s">
        <v>243</v>
      </c>
      <c r="B33" s="148"/>
      <c r="C33" s="148"/>
      <c r="D33" s="148"/>
      <c r="E33" s="148"/>
      <c r="F33" s="148"/>
      <c r="G33" s="42"/>
      <c r="H33" s="20">
        <v>4.2000000000000003E-2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5" t="s">
        <v>244</v>
      </c>
      <c r="B35" s="146"/>
      <c r="C35" s="146"/>
      <c r="D35" s="146"/>
      <c r="E35" s="146"/>
      <c r="F35" s="146"/>
      <c r="G35" s="43"/>
      <c r="H35" s="44">
        <v>0.24400000000000002</v>
      </c>
    </row>
    <row r="36" spans="1:8" x14ac:dyDescent="0.3">
      <c r="A36" s="45"/>
      <c r="B36" s="23"/>
      <c r="C36" s="24"/>
      <c r="D36" s="46"/>
      <c r="E36" s="25"/>
      <c r="F36" s="46"/>
      <c r="G36" s="46"/>
      <c r="H36" s="25"/>
    </row>
    <row r="37" spans="1:8" x14ac:dyDescent="0.3">
      <c r="A37" s="47" t="s">
        <v>203</v>
      </c>
      <c r="B37" s="48" t="s">
        <v>362</v>
      </c>
      <c r="C37" s="49"/>
      <c r="D37" s="50"/>
      <c r="E37" s="50"/>
      <c r="F37" s="50"/>
      <c r="G37" s="50"/>
      <c r="H37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4:H24"/>
    <mergeCell ref="A35:F35"/>
    <mergeCell ref="A33:F33"/>
    <mergeCell ref="A28:F28"/>
    <mergeCell ref="A30:F30"/>
    <mergeCell ref="A32:H32"/>
    <mergeCell ref="B27:C27"/>
    <mergeCell ref="B26:C26"/>
    <mergeCell ref="B25:C25"/>
    <mergeCell ref="A17:F17"/>
    <mergeCell ref="A19:H19"/>
    <mergeCell ref="A22:F22"/>
    <mergeCell ref="A12:F12"/>
    <mergeCell ref="A14:H1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IV36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113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114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26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607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325</v>
      </c>
      <c r="B11" s="33" t="s">
        <v>326</v>
      </c>
      <c r="C11" s="34" t="s">
        <v>217</v>
      </c>
      <c r="D11" s="35">
        <v>1</v>
      </c>
      <c r="E11" s="36">
        <v>25</v>
      </c>
      <c r="F11" s="35">
        <v>2.2599999999999999E-2</v>
      </c>
      <c r="G11" s="36">
        <v>0.56499999999999995</v>
      </c>
      <c r="H11" s="37">
        <v>0.99823319999999993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0.56499999999999995</v>
      </c>
      <c r="H12" s="37">
        <v>0.99823319999999993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 t="s">
        <v>360</v>
      </c>
      <c r="B21" s="33" t="s">
        <v>361</v>
      </c>
      <c r="C21" s="34" t="s">
        <v>26</v>
      </c>
      <c r="D21" s="35">
        <v>1</v>
      </c>
      <c r="E21" s="36">
        <v>0.28999999999999998</v>
      </c>
      <c r="F21" s="51">
        <v>3.8999999999999998E-3</v>
      </c>
      <c r="G21" s="36">
        <v>1E-3</v>
      </c>
      <c r="H21" s="37">
        <v>1.7668E-3</v>
      </c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1E-3</v>
      </c>
      <c r="H22" s="37">
        <v>1.7668E-3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x14ac:dyDescent="0.3">
      <c r="A26" s="32"/>
      <c r="B26" s="152"/>
      <c r="C26" s="152"/>
      <c r="D26" s="36"/>
      <c r="E26" s="36"/>
      <c r="F26" s="35"/>
      <c r="G26" s="36"/>
      <c r="H26" s="37"/>
    </row>
    <row r="27" spans="1:8" x14ac:dyDescent="0.3">
      <c r="A27" s="142" t="s">
        <v>240</v>
      </c>
      <c r="B27" s="142"/>
      <c r="C27" s="142"/>
      <c r="D27" s="142"/>
      <c r="E27" s="142"/>
      <c r="F27" s="142"/>
      <c r="G27" s="36">
        <v>0</v>
      </c>
      <c r="H27" s="37">
        <v>0</v>
      </c>
    </row>
    <row r="28" spans="1:8" x14ac:dyDescent="0.3">
      <c r="A28" s="26"/>
      <c r="B28" s="21"/>
      <c r="C28" s="26"/>
      <c r="D28" s="27"/>
      <c r="E28" s="28"/>
      <c r="F28" s="27"/>
      <c r="G28" s="27"/>
      <c r="H28" s="28"/>
    </row>
    <row r="29" spans="1:8" x14ac:dyDescent="0.3">
      <c r="A29" s="147" t="s">
        <v>241</v>
      </c>
      <c r="B29" s="148"/>
      <c r="C29" s="148"/>
      <c r="D29" s="148"/>
      <c r="E29" s="148"/>
      <c r="F29" s="148"/>
      <c r="G29" s="42"/>
      <c r="H29" s="20">
        <v>0.56599999999999995</v>
      </c>
    </row>
    <row r="30" spans="1:8" x14ac:dyDescent="0.3">
      <c r="A30" s="41"/>
      <c r="B30" s="42"/>
      <c r="C30" s="42"/>
      <c r="D30" s="42"/>
      <c r="E30" s="42"/>
      <c r="F30" s="42"/>
      <c r="G30" s="42"/>
      <c r="H30" s="20"/>
    </row>
    <row r="31" spans="1:8" x14ac:dyDescent="0.3">
      <c r="A31" s="149" t="s">
        <v>242</v>
      </c>
      <c r="B31" s="150"/>
      <c r="C31" s="150"/>
      <c r="D31" s="150"/>
      <c r="E31" s="150"/>
      <c r="F31" s="150"/>
      <c r="G31" s="150"/>
      <c r="H31" s="151"/>
    </row>
    <row r="32" spans="1:8" x14ac:dyDescent="0.3">
      <c r="A32" s="147" t="s">
        <v>243</v>
      </c>
      <c r="B32" s="148"/>
      <c r="C32" s="148"/>
      <c r="D32" s="148"/>
      <c r="E32" s="148"/>
      <c r="F32" s="148"/>
      <c r="G32" s="42"/>
      <c r="H32" s="20">
        <v>0.11899999999999999</v>
      </c>
    </row>
    <row r="33" spans="1:8" x14ac:dyDescent="0.3">
      <c r="A33" s="26"/>
      <c r="B33" s="21"/>
      <c r="C33" s="26"/>
      <c r="D33" s="27"/>
      <c r="E33" s="28"/>
      <c r="F33" s="27"/>
      <c r="G33" s="27"/>
      <c r="H33" s="28"/>
    </row>
    <row r="34" spans="1:8" x14ac:dyDescent="0.3">
      <c r="A34" s="145" t="s">
        <v>244</v>
      </c>
      <c r="B34" s="146"/>
      <c r="C34" s="146"/>
      <c r="D34" s="146"/>
      <c r="E34" s="146"/>
      <c r="F34" s="146"/>
      <c r="G34" s="43"/>
      <c r="H34" s="44">
        <v>0.68499999999999994</v>
      </c>
    </row>
    <row r="35" spans="1:8" x14ac:dyDescent="0.3">
      <c r="A35" s="45"/>
      <c r="B35" s="23"/>
      <c r="C35" s="24"/>
      <c r="D35" s="46"/>
      <c r="E35" s="25"/>
      <c r="F35" s="46"/>
      <c r="G35" s="46"/>
      <c r="H35" s="25"/>
    </row>
    <row r="36" spans="1:8" x14ac:dyDescent="0.3">
      <c r="A36" s="47" t="s">
        <v>203</v>
      </c>
      <c r="B36" s="48" t="s">
        <v>608</v>
      </c>
      <c r="C36" s="49"/>
      <c r="D36" s="50"/>
      <c r="E36" s="50"/>
      <c r="F36" s="50"/>
      <c r="G36" s="50"/>
      <c r="H36" s="50"/>
    </row>
  </sheetData>
  <sheetProtection formatCells="0" formatColumns="0" formatRows="0" insertColumns="0" insertRows="0" insertHyperlinks="0" deleteColumns="0" deleteRows="0" sort="0" autoFilter="0" pivotTables="0"/>
  <mergeCells count="21"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B26:C26"/>
    <mergeCell ref="B25:C25"/>
    <mergeCell ref="A17:F17"/>
    <mergeCell ref="A19:H19"/>
    <mergeCell ref="A22:F22"/>
    <mergeCell ref="A24:H24"/>
    <mergeCell ref="A34:F34"/>
    <mergeCell ref="A32:F32"/>
    <mergeCell ref="A27:F27"/>
    <mergeCell ref="A29:F29"/>
    <mergeCell ref="A31:H3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105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106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584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0.28599999999999998</v>
      </c>
      <c r="H11" s="37">
        <v>4.7547800000000001E-2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0.28599999999999998</v>
      </c>
      <c r="H12" s="37">
        <v>4.7547800000000001E-2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0.5</v>
      </c>
      <c r="E26" s="36">
        <v>4.04</v>
      </c>
      <c r="F26" s="35">
        <v>0.28399999999999997</v>
      </c>
      <c r="G26" s="36">
        <v>0.57399999999999995</v>
      </c>
      <c r="H26" s="37">
        <v>9.5428099999999988E-2</v>
      </c>
    </row>
    <row r="27" spans="1:8" x14ac:dyDescent="0.3">
      <c r="A27" s="32" t="s">
        <v>305</v>
      </c>
      <c r="B27" s="152" t="s">
        <v>306</v>
      </c>
      <c r="C27" s="152"/>
      <c r="D27" s="36">
        <v>3</v>
      </c>
      <c r="E27" s="36">
        <v>3.65</v>
      </c>
      <c r="F27" s="35">
        <v>0.28399999999999997</v>
      </c>
      <c r="G27" s="36">
        <v>3.11</v>
      </c>
      <c r="H27" s="37">
        <v>0.51704070000000002</v>
      </c>
    </row>
    <row r="28" spans="1:8" x14ac:dyDescent="0.3">
      <c r="A28" s="32" t="s">
        <v>238</v>
      </c>
      <c r="B28" s="152" t="s">
        <v>239</v>
      </c>
      <c r="C28" s="152"/>
      <c r="D28" s="36">
        <v>2</v>
      </c>
      <c r="E28" s="36">
        <v>3.6</v>
      </c>
      <c r="F28" s="35">
        <v>0.28399999999999997</v>
      </c>
      <c r="G28" s="36">
        <v>2.0449999999999999</v>
      </c>
      <c r="H28" s="37">
        <v>0.33998339999999999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5.7289999999999992</v>
      </c>
      <c r="H29" s="37">
        <v>0.95245220000000008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6.0149999999999997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1.2629999999999999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7.2779999999999996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585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7:F17"/>
    <mergeCell ref="A19:H19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22:F22"/>
    <mergeCell ref="A24:H24"/>
    <mergeCell ref="A36:F36"/>
    <mergeCell ref="A34:F34"/>
    <mergeCell ref="A29:F29"/>
    <mergeCell ref="A31:F31"/>
    <mergeCell ref="A33:H33"/>
    <mergeCell ref="B27:C27"/>
    <mergeCell ref="B28:C28"/>
    <mergeCell ref="B26:C26"/>
    <mergeCell ref="B25:C2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105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106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584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0.28599999999999998</v>
      </c>
      <c r="H11" s="37">
        <v>4.7547800000000001E-2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0.28599999999999998</v>
      </c>
      <c r="H12" s="37">
        <v>4.7547800000000001E-2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0.5</v>
      </c>
      <c r="E26" s="36">
        <v>4.04</v>
      </c>
      <c r="F26" s="35">
        <v>0.28399999999999997</v>
      </c>
      <c r="G26" s="36">
        <v>0.57399999999999995</v>
      </c>
      <c r="H26" s="37">
        <v>9.5428099999999988E-2</v>
      </c>
    </row>
    <row r="27" spans="1:8" x14ac:dyDescent="0.3">
      <c r="A27" s="32" t="s">
        <v>305</v>
      </c>
      <c r="B27" s="152" t="s">
        <v>306</v>
      </c>
      <c r="C27" s="152"/>
      <c r="D27" s="36">
        <v>3</v>
      </c>
      <c r="E27" s="36">
        <v>3.65</v>
      </c>
      <c r="F27" s="35">
        <v>0.28399999999999997</v>
      </c>
      <c r="G27" s="36">
        <v>3.11</v>
      </c>
      <c r="H27" s="37">
        <v>0.51704070000000002</v>
      </c>
    </row>
    <row r="28" spans="1:8" x14ac:dyDescent="0.3">
      <c r="A28" s="32" t="s">
        <v>238</v>
      </c>
      <c r="B28" s="152" t="s">
        <v>239</v>
      </c>
      <c r="C28" s="152"/>
      <c r="D28" s="36">
        <v>2</v>
      </c>
      <c r="E28" s="36">
        <v>3.6</v>
      </c>
      <c r="F28" s="35">
        <v>0.28399999999999997</v>
      </c>
      <c r="G28" s="36">
        <v>2.0449999999999999</v>
      </c>
      <c r="H28" s="37">
        <v>0.33998339999999999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5.7289999999999992</v>
      </c>
      <c r="H29" s="37">
        <v>0.95245220000000008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6.0149999999999997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1.2629999999999999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7.2779999999999996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585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7:F17"/>
    <mergeCell ref="A19:H19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22:F22"/>
    <mergeCell ref="A24:H24"/>
    <mergeCell ref="A36:F36"/>
    <mergeCell ref="A34:F34"/>
    <mergeCell ref="A29:F29"/>
    <mergeCell ref="A31:F31"/>
    <mergeCell ref="A33:H33"/>
    <mergeCell ref="B27:C27"/>
    <mergeCell ref="B28:C28"/>
    <mergeCell ref="B26:C26"/>
    <mergeCell ref="B25:C2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IV3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115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116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31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609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1.2999999999999999E-2</v>
      </c>
      <c r="H11" s="37">
        <v>3.4546999999999998E-3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1.2999999999999999E-2</v>
      </c>
      <c r="H12" s="37">
        <v>3.4546999999999998E-3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2" t="s">
        <v>610</v>
      </c>
      <c r="B16" s="33" t="s">
        <v>116</v>
      </c>
      <c r="C16" s="34" t="s">
        <v>31</v>
      </c>
      <c r="D16" s="35">
        <v>1</v>
      </c>
      <c r="E16" s="36">
        <v>3.5</v>
      </c>
      <c r="F16" s="38"/>
      <c r="G16" s="36">
        <v>3.5</v>
      </c>
      <c r="H16" s="37">
        <v>0.93010900000000007</v>
      </c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3.5</v>
      </c>
      <c r="H17" s="37">
        <v>0.93010900000000007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305</v>
      </c>
      <c r="B26" s="152" t="s">
        <v>306</v>
      </c>
      <c r="C26" s="152"/>
      <c r="D26" s="36">
        <v>1</v>
      </c>
      <c r="E26" s="36">
        <v>3.65</v>
      </c>
      <c r="F26" s="35">
        <v>3.4500000000000003E-2</v>
      </c>
      <c r="G26" s="36">
        <v>0.126</v>
      </c>
      <c r="H26" s="37">
        <v>3.3483900000000004E-2</v>
      </c>
    </row>
    <row r="27" spans="1:8" x14ac:dyDescent="0.3">
      <c r="A27" s="32" t="s">
        <v>238</v>
      </c>
      <c r="B27" s="152" t="s">
        <v>239</v>
      </c>
      <c r="C27" s="152"/>
      <c r="D27" s="36">
        <v>1</v>
      </c>
      <c r="E27" s="36">
        <v>3.6</v>
      </c>
      <c r="F27" s="35">
        <v>3.4500000000000003E-2</v>
      </c>
      <c r="G27" s="36">
        <v>0.124</v>
      </c>
      <c r="H27" s="37">
        <v>3.29524E-2</v>
      </c>
    </row>
    <row r="28" spans="1:8" x14ac:dyDescent="0.3">
      <c r="A28" s="142" t="s">
        <v>240</v>
      </c>
      <c r="B28" s="142"/>
      <c r="C28" s="142"/>
      <c r="D28" s="142"/>
      <c r="E28" s="142"/>
      <c r="F28" s="142"/>
      <c r="G28" s="36">
        <v>0.25</v>
      </c>
      <c r="H28" s="37">
        <v>6.6436300000000004E-2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7" t="s">
        <v>241</v>
      </c>
      <c r="B30" s="148"/>
      <c r="C30" s="148"/>
      <c r="D30" s="148"/>
      <c r="E30" s="148"/>
      <c r="F30" s="148"/>
      <c r="G30" s="42"/>
      <c r="H30" s="20">
        <v>3.7629999999999999</v>
      </c>
    </row>
    <row r="31" spans="1:8" x14ac:dyDescent="0.3">
      <c r="A31" s="41"/>
      <c r="B31" s="42"/>
      <c r="C31" s="42"/>
      <c r="D31" s="42"/>
      <c r="E31" s="42"/>
      <c r="F31" s="42"/>
      <c r="G31" s="42"/>
      <c r="H31" s="20"/>
    </row>
    <row r="32" spans="1:8" x14ac:dyDescent="0.3">
      <c r="A32" s="149" t="s">
        <v>242</v>
      </c>
      <c r="B32" s="150"/>
      <c r="C32" s="150"/>
      <c r="D32" s="150"/>
      <c r="E32" s="150"/>
      <c r="F32" s="150"/>
      <c r="G32" s="150"/>
      <c r="H32" s="151"/>
    </row>
    <row r="33" spans="1:8" x14ac:dyDescent="0.3">
      <c r="A33" s="147" t="s">
        <v>243</v>
      </c>
      <c r="B33" s="148"/>
      <c r="C33" s="148"/>
      <c r="D33" s="148"/>
      <c r="E33" s="148"/>
      <c r="F33" s="148"/>
      <c r="G33" s="42"/>
      <c r="H33" s="20">
        <v>0.79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5" t="s">
        <v>244</v>
      </c>
      <c r="B35" s="146"/>
      <c r="C35" s="146"/>
      <c r="D35" s="146"/>
      <c r="E35" s="146"/>
      <c r="F35" s="146"/>
      <c r="G35" s="43"/>
      <c r="H35" s="44">
        <v>4.5529999999999999</v>
      </c>
    </row>
    <row r="36" spans="1:8" x14ac:dyDescent="0.3">
      <c r="A36" s="45"/>
      <c r="B36" s="23"/>
      <c r="C36" s="24"/>
      <c r="D36" s="46"/>
      <c r="E36" s="25"/>
      <c r="F36" s="46"/>
      <c r="G36" s="46"/>
      <c r="H36" s="25"/>
    </row>
    <row r="37" spans="1:8" x14ac:dyDescent="0.3">
      <c r="A37" s="47" t="s">
        <v>203</v>
      </c>
      <c r="B37" s="48" t="s">
        <v>611</v>
      </c>
      <c r="C37" s="49"/>
      <c r="D37" s="50"/>
      <c r="E37" s="50"/>
      <c r="F37" s="50"/>
      <c r="G37" s="50"/>
      <c r="H37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4:H24"/>
    <mergeCell ref="A35:F35"/>
    <mergeCell ref="A33:F33"/>
    <mergeCell ref="A28:F28"/>
    <mergeCell ref="A30:F30"/>
    <mergeCell ref="A32:H32"/>
    <mergeCell ref="B27:C27"/>
    <mergeCell ref="B26:C26"/>
    <mergeCell ref="B25:C25"/>
    <mergeCell ref="A17:F17"/>
    <mergeCell ref="A19:H19"/>
    <mergeCell ref="A22:F22"/>
    <mergeCell ref="A12:F12"/>
    <mergeCell ref="A14:H1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105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106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584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0.28599999999999998</v>
      </c>
      <c r="H11" s="37">
        <v>4.7547800000000001E-2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0.28599999999999998</v>
      </c>
      <c r="H12" s="37">
        <v>4.7547800000000001E-2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0.5</v>
      </c>
      <c r="E26" s="36">
        <v>4.04</v>
      </c>
      <c r="F26" s="35">
        <v>0.28399999999999997</v>
      </c>
      <c r="G26" s="36">
        <v>0.57399999999999995</v>
      </c>
      <c r="H26" s="37">
        <v>9.5428099999999988E-2</v>
      </c>
    </row>
    <row r="27" spans="1:8" x14ac:dyDescent="0.3">
      <c r="A27" s="32" t="s">
        <v>305</v>
      </c>
      <c r="B27" s="152" t="s">
        <v>306</v>
      </c>
      <c r="C27" s="152"/>
      <c r="D27" s="36">
        <v>3</v>
      </c>
      <c r="E27" s="36">
        <v>3.65</v>
      </c>
      <c r="F27" s="35">
        <v>0.28399999999999997</v>
      </c>
      <c r="G27" s="36">
        <v>3.11</v>
      </c>
      <c r="H27" s="37">
        <v>0.51704070000000002</v>
      </c>
    </row>
    <row r="28" spans="1:8" x14ac:dyDescent="0.3">
      <c r="A28" s="32" t="s">
        <v>238</v>
      </c>
      <c r="B28" s="152" t="s">
        <v>239</v>
      </c>
      <c r="C28" s="152"/>
      <c r="D28" s="36">
        <v>2</v>
      </c>
      <c r="E28" s="36">
        <v>3.6</v>
      </c>
      <c r="F28" s="35">
        <v>0.28399999999999997</v>
      </c>
      <c r="G28" s="36">
        <v>2.0449999999999999</v>
      </c>
      <c r="H28" s="37">
        <v>0.33998339999999999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5.7289999999999992</v>
      </c>
      <c r="H29" s="37">
        <v>0.95245220000000008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6.0149999999999997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1.2629999999999999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7.2779999999999996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585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7:F17"/>
    <mergeCell ref="A19:H19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22:F22"/>
    <mergeCell ref="A24:H24"/>
    <mergeCell ref="A36:F36"/>
    <mergeCell ref="A34:F34"/>
    <mergeCell ref="A29:F29"/>
    <mergeCell ref="A31:F31"/>
    <mergeCell ref="A33:H33"/>
    <mergeCell ref="B27:C27"/>
    <mergeCell ref="B28:C28"/>
    <mergeCell ref="B26:C26"/>
    <mergeCell ref="B25:C2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IV3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111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112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604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ht="22.8" x14ac:dyDescent="0.3">
      <c r="A11" s="32" t="s">
        <v>605</v>
      </c>
      <c r="B11" s="33" t="s">
        <v>606</v>
      </c>
      <c r="C11" s="34" t="s">
        <v>217</v>
      </c>
      <c r="D11" s="35">
        <v>1</v>
      </c>
      <c r="E11" s="36">
        <v>7.03</v>
      </c>
      <c r="F11" s="35">
        <v>1.6E-2</v>
      </c>
      <c r="G11" s="36">
        <v>0.112</v>
      </c>
      <c r="H11" s="37">
        <v>0.55445540000000004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0.112</v>
      </c>
      <c r="H12" s="37">
        <v>0.55445540000000004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0.5</v>
      </c>
      <c r="E26" s="36">
        <v>4.04</v>
      </c>
      <c r="F26" s="35">
        <v>1.6E-2</v>
      </c>
      <c r="G26" s="36">
        <v>3.2000000000000001E-2</v>
      </c>
      <c r="H26" s="37">
        <v>0.1584158</v>
      </c>
    </row>
    <row r="27" spans="1:8" x14ac:dyDescent="0.3">
      <c r="A27" s="32" t="s">
        <v>305</v>
      </c>
      <c r="B27" s="152" t="s">
        <v>306</v>
      </c>
      <c r="C27" s="152"/>
      <c r="D27" s="36">
        <v>1</v>
      </c>
      <c r="E27" s="36">
        <v>3.65</v>
      </c>
      <c r="F27" s="35">
        <v>1.6E-2</v>
      </c>
      <c r="G27" s="36">
        <v>5.8000000000000003E-2</v>
      </c>
      <c r="H27" s="37">
        <v>0.28712870000000001</v>
      </c>
    </row>
    <row r="28" spans="1:8" x14ac:dyDescent="0.3">
      <c r="A28" s="142" t="s">
        <v>240</v>
      </c>
      <c r="B28" s="142"/>
      <c r="C28" s="142"/>
      <c r="D28" s="142"/>
      <c r="E28" s="142"/>
      <c r="F28" s="142"/>
      <c r="G28" s="36">
        <v>0.09</v>
      </c>
      <c r="H28" s="37">
        <v>0.44554450000000001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7" t="s">
        <v>241</v>
      </c>
      <c r="B30" s="148"/>
      <c r="C30" s="148"/>
      <c r="D30" s="148"/>
      <c r="E30" s="148"/>
      <c r="F30" s="148"/>
      <c r="G30" s="42"/>
      <c r="H30" s="20">
        <v>0.20200000000000001</v>
      </c>
    </row>
    <row r="31" spans="1:8" x14ac:dyDescent="0.3">
      <c r="A31" s="41"/>
      <c r="B31" s="42"/>
      <c r="C31" s="42"/>
      <c r="D31" s="42"/>
      <c r="E31" s="42"/>
      <c r="F31" s="42"/>
      <c r="G31" s="42"/>
      <c r="H31" s="20"/>
    </row>
    <row r="32" spans="1:8" x14ac:dyDescent="0.3">
      <c r="A32" s="149" t="s">
        <v>242</v>
      </c>
      <c r="B32" s="150"/>
      <c r="C32" s="150"/>
      <c r="D32" s="150"/>
      <c r="E32" s="150"/>
      <c r="F32" s="150"/>
      <c r="G32" s="150"/>
      <c r="H32" s="151"/>
    </row>
    <row r="33" spans="1:8" x14ac:dyDescent="0.3">
      <c r="A33" s="147" t="s">
        <v>243</v>
      </c>
      <c r="B33" s="148"/>
      <c r="C33" s="148"/>
      <c r="D33" s="148"/>
      <c r="E33" s="148"/>
      <c r="F33" s="148"/>
      <c r="G33" s="42"/>
      <c r="H33" s="20">
        <v>4.2000000000000003E-2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5" t="s">
        <v>244</v>
      </c>
      <c r="B35" s="146"/>
      <c r="C35" s="146"/>
      <c r="D35" s="146"/>
      <c r="E35" s="146"/>
      <c r="F35" s="146"/>
      <c r="G35" s="43"/>
      <c r="H35" s="44">
        <v>0.24400000000000002</v>
      </c>
    </row>
    <row r="36" spans="1:8" x14ac:dyDescent="0.3">
      <c r="A36" s="45"/>
      <c r="B36" s="23"/>
      <c r="C36" s="24"/>
      <c r="D36" s="46"/>
      <c r="E36" s="25"/>
      <c r="F36" s="46"/>
      <c r="G36" s="46"/>
      <c r="H36" s="25"/>
    </row>
    <row r="37" spans="1:8" x14ac:dyDescent="0.3">
      <c r="A37" s="47" t="s">
        <v>203</v>
      </c>
      <c r="B37" s="48" t="s">
        <v>362</v>
      </c>
      <c r="C37" s="49"/>
      <c r="D37" s="50"/>
      <c r="E37" s="50"/>
      <c r="F37" s="50"/>
      <c r="G37" s="50"/>
      <c r="H37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4:H24"/>
    <mergeCell ref="A35:F35"/>
    <mergeCell ref="A33:F33"/>
    <mergeCell ref="A28:F28"/>
    <mergeCell ref="A30:F30"/>
    <mergeCell ref="A32:H32"/>
    <mergeCell ref="B27:C27"/>
    <mergeCell ref="B26:C26"/>
    <mergeCell ref="B25:C25"/>
    <mergeCell ref="A17:F17"/>
    <mergeCell ref="A19:H19"/>
    <mergeCell ref="A22:F22"/>
    <mergeCell ref="A12:F12"/>
    <mergeCell ref="A14:H1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V39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22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23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260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0.01</v>
      </c>
      <c r="H11" s="37">
        <v>1.07181E-2</v>
      </c>
    </row>
    <row r="12" spans="1:8" x14ac:dyDescent="0.3">
      <c r="A12" s="32" t="s">
        <v>222</v>
      </c>
      <c r="B12" s="33" t="s">
        <v>223</v>
      </c>
      <c r="C12" s="34" t="s">
        <v>217</v>
      </c>
      <c r="D12" s="35">
        <v>1</v>
      </c>
      <c r="E12" s="36">
        <v>40</v>
      </c>
      <c r="F12" s="35">
        <v>1.7999999999999999E-2</v>
      </c>
      <c r="G12" s="36">
        <v>0.72</v>
      </c>
      <c r="H12" s="37">
        <v>0.77170419999999995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0.73</v>
      </c>
      <c r="H13" s="37">
        <v>0.7824222999999999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x14ac:dyDescent="0.3">
      <c r="A17" s="39"/>
      <c r="B17" s="33"/>
      <c r="C17" s="34"/>
      <c r="D17" s="35"/>
      <c r="E17" s="36"/>
      <c r="F17" s="38"/>
      <c r="G17" s="36"/>
      <c r="H17" s="37"/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0</v>
      </c>
      <c r="H18" s="37">
        <v>0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x14ac:dyDescent="0.3">
      <c r="A22" s="32"/>
      <c r="B22" s="33"/>
      <c r="C22" s="34"/>
      <c r="D22" s="35"/>
      <c r="E22" s="36"/>
      <c r="F22" s="40"/>
      <c r="G22" s="6"/>
      <c r="H22" s="37"/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0</v>
      </c>
      <c r="H23" s="37">
        <v>0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253</v>
      </c>
      <c r="B27" s="152" t="s">
        <v>254</v>
      </c>
      <c r="C27" s="152"/>
      <c r="D27" s="36">
        <v>1</v>
      </c>
      <c r="E27" s="36">
        <v>3.6</v>
      </c>
      <c r="F27" s="35">
        <v>1.7999999999999999E-2</v>
      </c>
      <c r="G27" s="36">
        <v>6.5000000000000002E-2</v>
      </c>
      <c r="H27" s="37">
        <v>6.9667699999999999E-2</v>
      </c>
    </row>
    <row r="28" spans="1:8" x14ac:dyDescent="0.3">
      <c r="A28" s="32" t="s">
        <v>255</v>
      </c>
      <c r="B28" s="152" t="s">
        <v>256</v>
      </c>
      <c r="C28" s="152"/>
      <c r="D28" s="36">
        <v>1</v>
      </c>
      <c r="E28" s="36">
        <v>4.04</v>
      </c>
      <c r="F28" s="35">
        <v>1.7999999999999999E-2</v>
      </c>
      <c r="G28" s="36">
        <v>7.2999999999999995E-2</v>
      </c>
      <c r="H28" s="37">
        <v>7.8242199999999998E-2</v>
      </c>
    </row>
    <row r="29" spans="1:8" x14ac:dyDescent="0.3">
      <c r="A29" s="32" t="s">
        <v>238</v>
      </c>
      <c r="B29" s="152" t="s">
        <v>239</v>
      </c>
      <c r="C29" s="152"/>
      <c r="D29" s="36">
        <v>1</v>
      </c>
      <c r="E29" s="36">
        <v>3.6</v>
      </c>
      <c r="F29" s="35">
        <v>1.7999999999999999E-2</v>
      </c>
      <c r="G29" s="36">
        <v>6.5000000000000002E-2</v>
      </c>
      <c r="H29" s="37">
        <v>6.9667699999999999E-2</v>
      </c>
    </row>
    <row r="30" spans="1:8" x14ac:dyDescent="0.3">
      <c r="A30" s="142" t="s">
        <v>240</v>
      </c>
      <c r="B30" s="142"/>
      <c r="C30" s="142"/>
      <c r="D30" s="142"/>
      <c r="E30" s="142"/>
      <c r="F30" s="142"/>
      <c r="G30" s="36">
        <v>0.20300000000000001</v>
      </c>
      <c r="H30" s="37">
        <v>0.21757760000000001</v>
      </c>
    </row>
    <row r="31" spans="1:8" x14ac:dyDescent="0.3">
      <c r="A31" s="26"/>
      <c r="B31" s="21"/>
      <c r="C31" s="26"/>
      <c r="D31" s="27"/>
      <c r="E31" s="28"/>
      <c r="F31" s="27"/>
      <c r="G31" s="27"/>
      <c r="H31" s="28"/>
    </row>
    <row r="32" spans="1:8" x14ac:dyDescent="0.3">
      <c r="A32" s="147" t="s">
        <v>241</v>
      </c>
      <c r="B32" s="148"/>
      <c r="C32" s="148"/>
      <c r="D32" s="148"/>
      <c r="E32" s="148"/>
      <c r="F32" s="148"/>
      <c r="G32" s="42"/>
      <c r="H32" s="20">
        <v>0.93300000000000005</v>
      </c>
    </row>
    <row r="33" spans="1:8" x14ac:dyDescent="0.3">
      <c r="A33" s="41"/>
      <c r="B33" s="42"/>
      <c r="C33" s="42"/>
      <c r="D33" s="42"/>
      <c r="E33" s="42"/>
      <c r="F33" s="42"/>
      <c r="G33" s="42"/>
      <c r="H33" s="20"/>
    </row>
    <row r="34" spans="1:8" x14ac:dyDescent="0.3">
      <c r="A34" s="149" t="s">
        <v>242</v>
      </c>
      <c r="B34" s="150"/>
      <c r="C34" s="150"/>
      <c r="D34" s="150"/>
      <c r="E34" s="150"/>
      <c r="F34" s="150"/>
      <c r="G34" s="150"/>
      <c r="H34" s="151"/>
    </row>
    <row r="35" spans="1:8" x14ac:dyDescent="0.3">
      <c r="A35" s="147" t="s">
        <v>243</v>
      </c>
      <c r="B35" s="148"/>
      <c r="C35" s="148"/>
      <c r="D35" s="148"/>
      <c r="E35" s="148"/>
      <c r="F35" s="148"/>
      <c r="G35" s="42"/>
      <c r="H35" s="20">
        <v>0.19600000000000001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5" t="s">
        <v>244</v>
      </c>
      <c r="B37" s="146"/>
      <c r="C37" s="146"/>
      <c r="D37" s="146"/>
      <c r="E37" s="146"/>
      <c r="F37" s="146"/>
      <c r="G37" s="43"/>
      <c r="H37" s="44">
        <v>1.129</v>
      </c>
    </row>
    <row r="38" spans="1:8" x14ac:dyDescent="0.3">
      <c r="A38" s="45"/>
      <c r="B38" s="23"/>
      <c r="C38" s="24"/>
      <c r="D38" s="46"/>
      <c r="E38" s="25"/>
      <c r="F38" s="46"/>
      <c r="G38" s="46"/>
      <c r="H38" s="25"/>
    </row>
    <row r="39" spans="1:8" x14ac:dyDescent="0.3">
      <c r="A39" s="47" t="s">
        <v>203</v>
      </c>
      <c r="B39" s="48" t="s">
        <v>261</v>
      </c>
      <c r="C39" s="49"/>
      <c r="D39" s="50"/>
      <c r="E39" s="50"/>
      <c r="F39" s="50"/>
      <c r="G39" s="50"/>
      <c r="H39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8:F18"/>
    <mergeCell ref="A20:H20"/>
    <mergeCell ref="A13:F13"/>
    <mergeCell ref="A15:H15"/>
    <mergeCell ref="F2:H2"/>
    <mergeCell ref="B3:H3"/>
    <mergeCell ref="B4:H4"/>
    <mergeCell ref="A1:H1"/>
    <mergeCell ref="B5:H5"/>
    <mergeCell ref="B2:D2"/>
    <mergeCell ref="A7:H7"/>
    <mergeCell ref="A9:H9"/>
    <mergeCell ref="A23:F23"/>
    <mergeCell ref="A25:H25"/>
    <mergeCell ref="A37:F37"/>
    <mergeCell ref="A35:F35"/>
    <mergeCell ref="A30:F30"/>
    <mergeCell ref="A32:F32"/>
    <mergeCell ref="A34:H34"/>
    <mergeCell ref="B28:C28"/>
    <mergeCell ref="B29:C29"/>
    <mergeCell ref="B27:C27"/>
    <mergeCell ref="B26:C26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105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106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584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0.28599999999999998</v>
      </c>
      <c r="H11" s="37">
        <v>4.7547800000000001E-2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0.28599999999999998</v>
      </c>
      <c r="H12" s="37">
        <v>4.7547800000000001E-2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0.5</v>
      </c>
      <c r="E26" s="36">
        <v>4.04</v>
      </c>
      <c r="F26" s="35">
        <v>0.28399999999999997</v>
      </c>
      <c r="G26" s="36">
        <v>0.57399999999999995</v>
      </c>
      <c r="H26" s="37">
        <v>9.5428099999999988E-2</v>
      </c>
    </row>
    <row r="27" spans="1:8" x14ac:dyDescent="0.3">
      <c r="A27" s="32" t="s">
        <v>305</v>
      </c>
      <c r="B27" s="152" t="s">
        <v>306</v>
      </c>
      <c r="C27" s="152"/>
      <c r="D27" s="36">
        <v>3</v>
      </c>
      <c r="E27" s="36">
        <v>3.65</v>
      </c>
      <c r="F27" s="35">
        <v>0.28399999999999997</v>
      </c>
      <c r="G27" s="36">
        <v>3.11</v>
      </c>
      <c r="H27" s="37">
        <v>0.51704070000000002</v>
      </c>
    </row>
    <row r="28" spans="1:8" x14ac:dyDescent="0.3">
      <c r="A28" s="32" t="s">
        <v>238</v>
      </c>
      <c r="B28" s="152" t="s">
        <v>239</v>
      </c>
      <c r="C28" s="152"/>
      <c r="D28" s="36">
        <v>2</v>
      </c>
      <c r="E28" s="36">
        <v>3.6</v>
      </c>
      <c r="F28" s="35">
        <v>0.28399999999999997</v>
      </c>
      <c r="G28" s="36">
        <v>2.0449999999999999</v>
      </c>
      <c r="H28" s="37">
        <v>0.33998339999999999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5.7289999999999992</v>
      </c>
      <c r="H29" s="37">
        <v>0.95245220000000008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6.0149999999999997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1.2629999999999999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7.2779999999999996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585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7:F17"/>
    <mergeCell ref="A19:H19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22:F22"/>
    <mergeCell ref="A24:H24"/>
    <mergeCell ref="A36:F36"/>
    <mergeCell ref="A34:F34"/>
    <mergeCell ref="A29:F29"/>
    <mergeCell ref="A31:F31"/>
    <mergeCell ref="A33:H33"/>
    <mergeCell ref="B27:C27"/>
    <mergeCell ref="B28:C28"/>
    <mergeCell ref="B26:C26"/>
    <mergeCell ref="B25:C2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IV3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115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116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31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609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1.2999999999999999E-2</v>
      </c>
      <c r="H11" s="37">
        <v>3.4546999999999998E-3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1.2999999999999999E-2</v>
      </c>
      <c r="H12" s="37">
        <v>3.4546999999999998E-3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2" t="s">
        <v>610</v>
      </c>
      <c r="B16" s="33" t="s">
        <v>116</v>
      </c>
      <c r="C16" s="34" t="s">
        <v>31</v>
      </c>
      <c r="D16" s="35">
        <v>1</v>
      </c>
      <c r="E16" s="36">
        <v>3.5</v>
      </c>
      <c r="F16" s="38"/>
      <c r="G16" s="36">
        <v>3.5</v>
      </c>
      <c r="H16" s="37">
        <v>0.93010900000000007</v>
      </c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3.5</v>
      </c>
      <c r="H17" s="37">
        <v>0.93010900000000007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305</v>
      </c>
      <c r="B26" s="152" t="s">
        <v>306</v>
      </c>
      <c r="C26" s="152"/>
      <c r="D26" s="36">
        <v>1</v>
      </c>
      <c r="E26" s="36">
        <v>3.65</v>
      </c>
      <c r="F26" s="35">
        <v>3.4500000000000003E-2</v>
      </c>
      <c r="G26" s="36">
        <v>0.126</v>
      </c>
      <c r="H26" s="37">
        <v>3.3483900000000004E-2</v>
      </c>
    </row>
    <row r="27" spans="1:8" x14ac:dyDescent="0.3">
      <c r="A27" s="32" t="s">
        <v>238</v>
      </c>
      <c r="B27" s="152" t="s">
        <v>239</v>
      </c>
      <c r="C27" s="152"/>
      <c r="D27" s="36">
        <v>1</v>
      </c>
      <c r="E27" s="36">
        <v>3.6</v>
      </c>
      <c r="F27" s="35">
        <v>3.4500000000000003E-2</v>
      </c>
      <c r="G27" s="36">
        <v>0.124</v>
      </c>
      <c r="H27" s="37">
        <v>3.29524E-2</v>
      </c>
    </row>
    <row r="28" spans="1:8" x14ac:dyDescent="0.3">
      <c r="A28" s="142" t="s">
        <v>240</v>
      </c>
      <c r="B28" s="142"/>
      <c r="C28" s="142"/>
      <c r="D28" s="142"/>
      <c r="E28" s="142"/>
      <c r="F28" s="142"/>
      <c r="G28" s="36">
        <v>0.25</v>
      </c>
      <c r="H28" s="37">
        <v>6.6436300000000004E-2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7" t="s">
        <v>241</v>
      </c>
      <c r="B30" s="148"/>
      <c r="C30" s="148"/>
      <c r="D30" s="148"/>
      <c r="E30" s="148"/>
      <c r="F30" s="148"/>
      <c r="G30" s="42"/>
      <c r="H30" s="20">
        <v>3.7629999999999999</v>
      </c>
    </row>
    <row r="31" spans="1:8" x14ac:dyDescent="0.3">
      <c r="A31" s="41"/>
      <c r="B31" s="42"/>
      <c r="C31" s="42"/>
      <c r="D31" s="42"/>
      <c r="E31" s="42"/>
      <c r="F31" s="42"/>
      <c r="G31" s="42"/>
      <c r="H31" s="20"/>
    </row>
    <row r="32" spans="1:8" x14ac:dyDescent="0.3">
      <c r="A32" s="149" t="s">
        <v>242</v>
      </c>
      <c r="B32" s="150"/>
      <c r="C32" s="150"/>
      <c r="D32" s="150"/>
      <c r="E32" s="150"/>
      <c r="F32" s="150"/>
      <c r="G32" s="150"/>
      <c r="H32" s="151"/>
    </row>
    <row r="33" spans="1:8" x14ac:dyDescent="0.3">
      <c r="A33" s="147" t="s">
        <v>243</v>
      </c>
      <c r="B33" s="148"/>
      <c r="C33" s="148"/>
      <c r="D33" s="148"/>
      <c r="E33" s="148"/>
      <c r="F33" s="148"/>
      <c r="G33" s="42"/>
      <c r="H33" s="20">
        <v>0.79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5" t="s">
        <v>244</v>
      </c>
      <c r="B35" s="146"/>
      <c r="C35" s="146"/>
      <c r="D35" s="146"/>
      <c r="E35" s="146"/>
      <c r="F35" s="146"/>
      <c r="G35" s="43"/>
      <c r="H35" s="44">
        <v>4.5529999999999999</v>
      </c>
    </row>
    <row r="36" spans="1:8" x14ac:dyDescent="0.3">
      <c r="A36" s="45"/>
      <c r="B36" s="23"/>
      <c r="C36" s="24"/>
      <c r="D36" s="46"/>
      <c r="E36" s="25"/>
      <c r="F36" s="46"/>
      <c r="G36" s="46"/>
      <c r="H36" s="25"/>
    </row>
    <row r="37" spans="1:8" x14ac:dyDescent="0.3">
      <c r="A37" s="47" t="s">
        <v>203</v>
      </c>
      <c r="B37" s="48" t="s">
        <v>611</v>
      </c>
      <c r="C37" s="49"/>
      <c r="D37" s="50"/>
      <c r="E37" s="50"/>
      <c r="F37" s="50"/>
      <c r="G37" s="50"/>
      <c r="H37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4:H24"/>
    <mergeCell ref="A35:F35"/>
    <mergeCell ref="A33:F33"/>
    <mergeCell ref="A28:F28"/>
    <mergeCell ref="A30:F30"/>
    <mergeCell ref="A32:H32"/>
    <mergeCell ref="B27:C27"/>
    <mergeCell ref="B26:C26"/>
    <mergeCell ref="B25:C25"/>
    <mergeCell ref="A17:F17"/>
    <mergeCell ref="A19:H19"/>
    <mergeCell ref="A22:F22"/>
    <mergeCell ref="A12:F12"/>
    <mergeCell ref="A14:H1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105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106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584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0.28599999999999998</v>
      </c>
      <c r="H11" s="37">
        <v>4.7547800000000001E-2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0.28599999999999998</v>
      </c>
      <c r="H12" s="37">
        <v>4.7547800000000001E-2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0.5</v>
      </c>
      <c r="E26" s="36">
        <v>4.04</v>
      </c>
      <c r="F26" s="35">
        <v>0.28399999999999997</v>
      </c>
      <c r="G26" s="36">
        <v>0.57399999999999995</v>
      </c>
      <c r="H26" s="37">
        <v>9.5428099999999988E-2</v>
      </c>
    </row>
    <row r="27" spans="1:8" x14ac:dyDescent="0.3">
      <c r="A27" s="32" t="s">
        <v>305</v>
      </c>
      <c r="B27" s="152" t="s">
        <v>306</v>
      </c>
      <c r="C27" s="152"/>
      <c r="D27" s="36">
        <v>3</v>
      </c>
      <c r="E27" s="36">
        <v>3.65</v>
      </c>
      <c r="F27" s="35">
        <v>0.28399999999999997</v>
      </c>
      <c r="G27" s="36">
        <v>3.11</v>
      </c>
      <c r="H27" s="37">
        <v>0.51704070000000002</v>
      </c>
    </row>
    <row r="28" spans="1:8" x14ac:dyDescent="0.3">
      <c r="A28" s="32" t="s">
        <v>238</v>
      </c>
      <c r="B28" s="152" t="s">
        <v>239</v>
      </c>
      <c r="C28" s="152"/>
      <c r="D28" s="36">
        <v>2</v>
      </c>
      <c r="E28" s="36">
        <v>3.6</v>
      </c>
      <c r="F28" s="35">
        <v>0.28399999999999997</v>
      </c>
      <c r="G28" s="36">
        <v>2.0449999999999999</v>
      </c>
      <c r="H28" s="37">
        <v>0.33998339999999999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5.7289999999999992</v>
      </c>
      <c r="H29" s="37">
        <v>0.95245220000000008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6.0149999999999997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1.2629999999999999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7.2779999999999996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585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7:F17"/>
    <mergeCell ref="A19:H19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22:F22"/>
    <mergeCell ref="A24:H24"/>
    <mergeCell ref="A36:F36"/>
    <mergeCell ref="A34:F34"/>
    <mergeCell ref="A29:F29"/>
    <mergeCell ref="A31:F31"/>
    <mergeCell ref="A33:H33"/>
    <mergeCell ref="B27:C27"/>
    <mergeCell ref="B28:C28"/>
    <mergeCell ref="B26:C26"/>
    <mergeCell ref="B25:C2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IV3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111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112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604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ht="22.8" x14ac:dyDescent="0.3">
      <c r="A11" s="32" t="s">
        <v>605</v>
      </c>
      <c r="B11" s="33" t="s">
        <v>606</v>
      </c>
      <c r="C11" s="34" t="s">
        <v>217</v>
      </c>
      <c r="D11" s="35">
        <v>1</v>
      </c>
      <c r="E11" s="36">
        <v>7.03</v>
      </c>
      <c r="F11" s="35">
        <v>1.6E-2</v>
      </c>
      <c r="G11" s="36">
        <v>0.112</v>
      </c>
      <c r="H11" s="37">
        <v>0.55445540000000004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0.112</v>
      </c>
      <c r="H12" s="37">
        <v>0.55445540000000004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0.5</v>
      </c>
      <c r="E26" s="36">
        <v>4.04</v>
      </c>
      <c r="F26" s="35">
        <v>1.6E-2</v>
      </c>
      <c r="G26" s="36">
        <v>3.2000000000000001E-2</v>
      </c>
      <c r="H26" s="37">
        <v>0.1584158</v>
      </c>
    </row>
    <row r="27" spans="1:8" x14ac:dyDescent="0.3">
      <c r="A27" s="32" t="s">
        <v>305</v>
      </c>
      <c r="B27" s="152" t="s">
        <v>306</v>
      </c>
      <c r="C27" s="152"/>
      <c r="D27" s="36">
        <v>1</v>
      </c>
      <c r="E27" s="36">
        <v>3.65</v>
      </c>
      <c r="F27" s="35">
        <v>1.6E-2</v>
      </c>
      <c r="G27" s="36">
        <v>5.8000000000000003E-2</v>
      </c>
      <c r="H27" s="37">
        <v>0.28712870000000001</v>
      </c>
    </row>
    <row r="28" spans="1:8" x14ac:dyDescent="0.3">
      <c r="A28" s="142" t="s">
        <v>240</v>
      </c>
      <c r="B28" s="142"/>
      <c r="C28" s="142"/>
      <c r="D28" s="142"/>
      <c r="E28" s="142"/>
      <c r="F28" s="142"/>
      <c r="G28" s="36">
        <v>0.09</v>
      </c>
      <c r="H28" s="37">
        <v>0.44554450000000001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7" t="s">
        <v>241</v>
      </c>
      <c r="B30" s="148"/>
      <c r="C30" s="148"/>
      <c r="D30" s="148"/>
      <c r="E30" s="148"/>
      <c r="F30" s="148"/>
      <c r="G30" s="42"/>
      <c r="H30" s="20">
        <v>0.20200000000000001</v>
      </c>
    </row>
    <row r="31" spans="1:8" x14ac:dyDescent="0.3">
      <c r="A31" s="41"/>
      <c r="B31" s="42"/>
      <c r="C31" s="42"/>
      <c r="D31" s="42"/>
      <c r="E31" s="42"/>
      <c r="F31" s="42"/>
      <c r="G31" s="42"/>
      <c r="H31" s="20"/>
    </row>
    <row r="32" spans="1:8" x14ac:dyDescent="0.3">
      <c r="A32" s="149" t="s">
        <v>242</v>
      </c>
      <c r="B32" s="150"/>
      <c r="C32" s="150"/>
      <c r="D32" s="150"/>
      <c r="E32" s="150"/>
      <c r="F32" s="150"/>
      <c r="G32" s="150"/>
      <c r="H32" s="151"/>
    </row>
    <row r="33" spans="1:8" x14ac:dyDescent="0.3">
      <c r="A33" s="147" t="s">
        <v>243</v>
      </c>
      <c r="B33" s="148"/>
      <c r="C33" s="148"/>
      <c r="D33" s="148"/>
      <c r="E33" s="148"/>
      <c r="F33" s="148"/>
      <c r="G33" s="42"/>
      <c r="H33" s="20">
        <v>4.2000000000000003E-2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5" t="s">
        <v>244</v>
      </c>
      <c r="B35" s="146"/>
      <c r="C35" s="146"/>
      <c r="D35" s="146"/>
      <c r="E35" s="146"/>
      <c r="F35" s="146"/>
      <c r="G35" s="43"/>
      <c r="H35" s="44">
        <v>0.24400000000000002</v>
      </c>
    </row>
    <row r="36" spans="1:8" x14ac:dyDescent="0.3">
      <c r="A36" s="45"/>
      <c r="B36" s="23"/>
      <c r="C36" s="24"/>
      <c r="D36" s="46"/>
      <c r="E36" s="25"/>
      <c r="F36" s="46"/>
      <c r="G36" s="46"/>
      <c r="H36" s="25"/>
    </row>
    <row r="37" spans="1:8" x14ac:dyDescent="0.3">
      <c r="A37" s="47" t="s">
        <v>203</v>
      </c>
      <c r="B37" s="48" t="s">
        <v>362</v>
      </c>
      <c r="C37" s="49"/>
      <c r="D37" s="50"/>
      <c r="E37" s="50"/>
      <c r="F37" s="50"/>
      <c r="G37" s="50"/>
      <c r="H37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4:H24"/>
    <mergeCell ref="A35:F35"/>
    <mergeCell ref="A33:F33"/>
    <mergeCell ref="A28:F28"/>
    <mergeCell ref="A30:F30"/>
    <mergeCell ref="A32:H32"/>
    <mergeCell ref="B27:C27"/>
    <mergeCell ref="B26:C26"/>
    <mergeCell ref="B25:C25"/>
    <mergeCell ref="A17:F17"/>
    <mergeCell ref="A19:H19"/>
    <mergeCell ref="A22:F22"/>
    <mergeCell ref="A12:F12"/>
    <mergeCell ref="A14:H1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117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118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612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0.113</v>
      </c>
      <c r="H11" s="37">
        <v>1.0895800000000001E-2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0.113</v>
      </c>
      <c r="H12" s="37">
        <v>1.0895800000000001E-2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ht="22.8" x14ac:dyDescent="0.3">
      <c r="A16" s="32" t="s">
        <v>613</v>
      </c>
      <c r="B16" s="33" t="s">
        <v>118</v>
      </c>
      <c r="C16" s="34" t="s">
        <v>84</v>
      </c>
      <c r="D16" s="35">
        <v>1</v>
      </c>
      <c r="E16" s="36">
        <v>8</v>
      </c>
      <c r="F16" s="38"/>
      <c r="G16" s="36">
        <v>8</v>
      </c>
      <c r="H16" s="37">
        <v>0.77138170000000006</v>
      </c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8</v>
      </c>
      <c r="H17" s="37">
        <v>0.77138170000000006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1</v>
      </c>
      <c r="E26" s="36">
        <v>4.04</v>
      </c>
      <c r="F26" s="35">
        <v>0.2</v>
      </c>
      <c r="G26" s="36">
        <v>0.80800000000000005</v>
      </c>
      <c r="H26" s="37">
        <v>7.7909599999999996E-2</v>
      </c>
    </row>
    <row r="27" spans="1:8" x14ac:dyDescent="0.3">
      <c r="A27" s="32" t="s">
        <v>305</v>
      </c>
      <c r="B27" s="152" t="s">
        <v>306</v>
      </c>
      <c r="C27" s="152"/>
      <c r="D27" s="36">
        <v>1</v>
      </c>
      <c r="E27" s="36">
        <v>3.65</v>
      </c>
      <c r="F27" s="35">
        <v>0.2</v>
      </c>
      <c r="G27" s="36">
        <v>0.73</v>
      </c>
      <c r="H27" s="37">
        <v>7.0388599999999996E-2</v>
      </c>
    </row>
    <row r="28" spans="1:8" x14ac:dyDescent="0.3">
      <c r="A28" s="32" t="s">
        <v>341</v>
      </c>
      <c r="B28" s="152" t="s">
        <v>342</v>
      </c>
      <c r="C28" s="152"/>
      <c r="D28" s="36">
        <v>1</v>
      </c>
      <c r="E28" s="36">
        <v>3.6</v>
      </c>
      <c r="F28" s="35">
        <v>0.2</v>
      </c>
      <c r="G28" s="36">
        <v>0.72</v>
      </c>
      <c r="H28" s="37">
        <v>6.9424399999999997E-2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2.258</v>
      </c>
      <c r="H29" s="37">
        <v>0.21772259999999999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10.371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2.1779999999999999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12.548999999999999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614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7:F17"/>
    <mergeCell ref="A19:H19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22:F22"/>
    <mergeCell ref="A24:H24"/>
    <mergeCell ref="A36:F36"/>
    <mergeCell ref="A34:F34"/>
    <mergeCell ref="A29:F29"/>
    <mergeCell ref="A31:F31"/>
    <mergeCell ref="A33:H33"/>
    <mergeCell ref="B27:C27"/>
    <mergeCell ref="B28:C28"/>
    <mergeCell ref="B26:C26"/>
    <mergeCell ref="B25:C2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119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120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615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15.903</v>
      </c>
      <c r="H11" s="37">
        <v>4.7618999999999995E-2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15.903</v>
      </c>
      <c r="H12" s="37">
        <v>4.7618999999999995E-2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2</v>
      </c>
      <c r="E26" s="36">
        <v>4.04</v>
      </c>
      <c r="F26" s="35">
        <v>9.5</v>
      </c>
      <c r="G26" s="36">
        <v>76.760000000000005</v>
      </c>
      <c r="H26" s="37">
        <v>0.22984580000000002</v>
      </c>
    </row>
    <row r="27" spans="1:8" x14ac:dyDescent="0.3">
      <c r="A27" s="32" t="s">
        <v>305</v>
      </c>
      <c r="B27" s="152" t="s">
        <v>306</v>
      </c>
      <c r="C27" s="152"/>
      <c r="D27" s="36">
        <v>4</v>
      </c>
      <c r="E27" s="36">
        <v>3.65</v>
      </c>
      <c r="F27" s="35">
        <v>9.5</v>
      </c>
      <c r="G27" s="36">
        <v>138.69999999999999</v>
      </c>
      <c r="H27" s="37">
        <v>0.4153155</v>
      </c>
    </row>
    <row r="28" spans="1:8" x14ac:dyDescent="0.3">
      <c r="A28" s="32" t="s">
        <v>238</v>
      </c>
      <c r="B28" s="152" t="s">
        <v>239</v>
      </c>
      <c r="C28" s="152"/>
      <c r="D28" s="36">
        <v>3</v>
      </c>
      <c r="E28" s="36">
        <v>3.6</v>
      </c>
      <c r="F28" s="35">
        <v>9.5</v>
      </c>
      <c r="G28" s="36">
        <v>102.6</v>
      </c>
      <c r="H28" s="37">
        <v>0.30721969999999998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318.05999999999995</v>
      </c>
      <c r="H29" s="37">
        <v>0.95238100000000003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333.96300000000002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70.132000000000005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404.09500000000003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616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7:F17"/>
    <mergeCell ref="A19:H19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22:F22"/>
    <mergeCell ref="A24:H24"/>
    <mergeCell ref="A36:F36"/>
    <mergeCell ref="A34:F34"/>
    <mergeCell ref="A29:F29"/>
    <mergeCell ref="A31:F31"/>
    <mergeCell ref="A33:H33"/>
    <mergeCell ref="B27:C27"/>
    <mergeCell ref="B28:C28"/>
    <mergeCell ref="B26:C26"/>
    <mergeCell ref="B25:C2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IV44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75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76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77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440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1.4E-2</v>
      </c>
      <c r="H11" s="37">
        <v>9.0264000000000004E-3</v>
      </c>
    </row>
    <row r="12" spans="1:8" x14ac:dyDescent="0.3">
      <c r="A12" s="32" t="s">
        <v>441</v>
      </c>
      <c r="B12" s="33" t="s">
        <v>442</v>
      </c>
      <c r="C12" s="34" t="s">
        <v>217</v>
      </c>
      <c r="D12" s="35">
        <v>1</v>
      </c>
      <c r="E12" s="36">
        <v>0.75</v>
      </c>
      <c r="F12" s="35">
        <v>1.515E-2</v>
      </c>
      <c r="G12" s="36">
        <v>1.0999999999999999E-2</v>
      </c>
      <c r="H12" s="37">
        <v>7.0921999999999999E-3</v>
      </c>
    </row>
    <row r="13" spans="1:8" x14ac:dyDescent="0.3">
      <c r="A13" s="32" t="s">
        <v>443</v>
      </c>
      <c r="B13" s="33" t="s">
        <v>444</v>
      </c>
      <c r="C13" s="34" t="s">
        <v>217</v>
      </c>
      <c r="D13" s="35">
        <v>1</v>
      </c>
      <c r="E13" s="36">
        <v>3.36</v>
      </c>
      <c r="F13" s="35">
        <v>1.515E-2</v>
      </c>
      <c r="G13" s="36">
        <v>5.0999999999999997E-2</v>
      </c>
      <c r="H13" s="37">
        <v>3.2881999999999995E-2</v>
      </c>
    </row>
    <row r="14" spans="1:8" x14ac:dyDescent="0.3">
      <c r="A14" s="32" t="s">
        <v>425</v>
      </c>
      <c r="B14" s="33" t="s">
        <v>426</v>
      </c>
      <c r="C14" s="34" t="s">
        <v>217</v>
      </c>
      <c r="D14" s="35">
        <v>10</v>
      </c>
      <c r="E14" s="36">
        <v>0.12</v>
      </c>
      <c r="F14" s="35">
        <v>1.515E-2</v>
      </c>
      <c r="G14" s="36">
        <v>1.7999999999999999E-2</v>
      </c>
      <c r="H14" s="37">
        <v>1.1605399999999998E-2</v>
      </c>
    </row>
    <row r="15" spans="1:8" x14ac:dyDescent="0.3">
      <c r="A15" s="142" t="s">
        <v>224</v>
      </c>
      <c r="B15" s="142"/>
      <c r="C15" s="142"/>
      <c r="D15" s="142"/>
      <c r="E15" s="142"/>
      <c r="F15" s="142"/>
      <c r="G15" s="36">
        <v>9.4E-2</v>
      </c>
      <c r="H15" s="37">
        <v>6.0606E-2</v>
      </c>
    </row>
    <row r="16" spans="1:8" x14ac:dyDescent="0.3">
      <c r="A16" s="26"/>
      <c r="B16" s="21"/>
      <c r="C16" s="26"/>
      <c r="D16" s="27"/>
      <c r="E16" s="28"/>
      <c r="F16" s="27"/>
      <c r="G16" s="27"/>
      <c r="H16" s="28"/>
    </row>
    <row r="17" spans="1:8" x14ac:dyDescent="0.3">
      <c r="A17" s="144" t="s">
        <v>225</v>
      </c>
      <c r="B17" s="144"/>
      <c r="C17" s="144"/>
      <c r="D17" s="144"/>
      <c r="E17" s="144"/>
      <c r="F17" s="144"/>
      <c r="G17" s="144"/>
      <c r="H17" s="144"/>
    </row>
    <row r="18" spans="1:8" x14ac:dyDescent="0.3">
      <c r="A18" s="29" t="s">
        <v>6</v>
      </c>
      <c r="B18" s="29" t="s">
        <v>7</v>
      </c>
      <c r="C18" s="29" t="s">
        <v>8</v>
      </c>
      <c r="D18" s="30" t="s">
        <v>9</v>
      </c>
      <c r="E18" s="31" t="s">
        <v>211</v>
      </c>
      <c r="F18" s="38"/>
      <c r="G18" s="31" t="s">
        <v>213</v>
      </c>
      <c r="H18" s="31" t="s">
        <v>214</v>
      </c>
    </row>
    <row r="19" spans="1:8" x14ac:dyDescent="0.3">
      <c r="A19" s="32" t="s">
        <v>445</v>
      </c>
      <c r="B19" s="33" t="s">
        <v>446</v>
      </c>
      <c r="C19" s="34" t="s">
        <v>77</v>
      </c>
      <c r="D19" s="35">
        <v>0.08</v>
      </c>
      <c r="E19" s="36">
        <v>1.67</v>
      </c>
      <c r="F19" s="38"/>
      <c r="G19" s="36">
        <v>0.13400000000000001</v>
      </c>
      <c r="H19" s="37">
        <v>8.6395899999999998E-2</v>
      </c>
    </row>
    <row r="20" spans="1:8" ht="22.8" x14ac:dyDescent="0.3">
      <c r="A20" s="39" t="s">
        <v>447</v>
      </c>
      <c r="B20" s="33" t="s">
        <v>448</v>
      </c>
      <c r="C20" s="34" t="s">
        <v>77</v>
      </c>
      <c r="D20" s="35">
        <v>1.05</v>
      </c>
      <c r="E20" s="36">
        <v>0.85</v>
      </c>
      <c r="F20" s="38"/>
      <c r="G20" s="36">
        <v>0.89300000000000002</v>
      </c>
      <c r="H20" s="37">
        <v>0.57575759999999998</v>
      </c>
    </row>
    <row r="21" spans="1:8" x14ac:dyDescent="0.3">
      <c r="A21" s="39" t="s">
        <v>449</v>
      </c>
      <c r="B21" s="33" t="s">
        <v>450</v>
      </c>
      <c r="C21" s="34" t="s">
        <v>77</v>
      </c>
      <c r="D21" s="35">
        <v>8.0000000000000002E-3</v>
      </c>
      <c r="E21" s="36">
        <v>8.17</v>
      </c>
      <c r="F21" s="38"/>
      <c r="G21" s="36">
        <v>6.5000000000000002E-2</v>
      </c>
      <c r="H21" s="37">
        <v>4.1908399999999998E-2</v>
      </c>
    </row>
    <row r="22" spans="1:8" x14ac:dyDescent="0.3">
      <c r="A22" s="39" t="s">
        <v>451</v>
      </c>
      <c r="B22" s="33" t="s">
        <v>452</v>
      </c>
      <c r="C22" s="34" t="s">
        <v>84</v>
      </c>
      <c r="D22" s="35">
        <v>1.4999999999999999E-2</v>
      </c>
      <c r="E22" s="36">
        <v>2.15</v>
      </c>
      <c r="F22" s="38"/>
      <c r="G22" s="36">
        <v>3.2000000000000001E-2</v>
      </c>
      <c r="H22" s="37">
        <v>2.0631900000000002E-2</v>
      </c>
    </row>
    <row r="23" spans="1:8" x14ac:dyDescent="0.3">
      <c r="A23" s="142" t="s">
        <v>226</v>
      </c>
      <c r="B23" s="142"/>
      <c r="C23" s="142"/>
      <c r="D23" s="142"/>
      <c r="E23" s="142"/>
      <c r="F23" s="142"/>
      <c r="G23" s="36">
        <v>1.1240000000000001</v>
      </c>
      <c r="H23" s="37">
        <v>0.72469380000000005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227</v>
      </c>
      <c r="B25" s="144"/>
      <c r="C25" s="144"/>
      <c r="D25" s="144"/>
      <c r="E25" s="144"/>
      <c r="F25" s="144"/>
      <c r="G25" s="144"/>
      <c r="H25" s="144"/>
    </row>
    <row r="26" spans="1:8" x14ac:dyDescent="0.3">
      <c r="A26" s="29" t="s">
        <v>6</v>
      </c>
      <c r="B26" s="29" t="s">
        <v>7</v>
      </c>
      <c r="C26" s="29" t="s">
        <v>8</v>
      </c>
      <c r="D26" s="29" t="s">
        <v>9</v>
      </c>
      <c r="E26" s="29" t="s">
        <v>228</v>
      </c>
      <c r="F26" s="29" t="s">
        <v>229</v>
      </c>
      <c r="G26" s="29" t="s">
        <v>213</v>
      </c>
      <c r="H26" s="31" t="s">
        <v>214</v>
      </c>
    </row>
    <row r="27" spans="1:8" ht="22.8" x14ac:dyDescent="0.3">
      <c r="A27" s="32" t="s">
        <v>453</v>
      </c>
      <c r="B27" s="33" t="s">
        <v>454</v>
      </c>
      <c r="C27" s="34" t="s">
        <v>455</v>
      </c>
      <c r="D27" s="35">
        <v>115</v>
      </c>
      <c r="E27" s="36">
        <v>0.05</v>
      </c>
      <c r="F27" s="51">
        <v>8.9999999999999993E-3</v>
      </c>
      <c r="G27" s="36">
        <v>5.1999999999999998E-2</v>
      </c>
      <c r="H27" s="37">
        <v>3.3526799999999995E-2</v>
      </c>
    </row>
    <row r="28" spans="1:8" x14ac:dyDescent="0.3">
      <c r="A28" s="142" t="s">
        <v>230</v>
      </c>
      <c r="B28" s="143"/>
      <c r="C28" s="143"/>
      <c r="D28" s="143"/>
      <c r="E28" s="143"/>
      <c r="F28" s="143"/>
      <c r="G28" s="36">
        <v>5.1999999999999998E-2</v>
      </c>
      <c r="H28" s="37">
        <v>3.3526799999999995E-2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4" t="s">
        <v>231</v>
      </c>
      <c r="B30" s="144"/>
      <c r="C30" s="144"/>
      <c r="D30" s="144"/>
      <c r="E30" s="144"/>
      <c r="F30" s="144"/>
      <c r="G30" s="144"/>
      <c r="H30" s="144"/>
    </row>
    <row r="31" spans="1:8" ht="13.5" customHeight="1" x14ac:dyDescent="0.3">
      <c r="A31" s="29" t="s">
        <v>6</v>
      </c>
      <c r="B31" s="144" t="s">
        <v>7</v>
      </c>
      <c r="C31" s="144"/>
      <c r="D31" s="29" t="s">
        <v>232</v>
      </c>
      <c r="E31" s="29" t="s">
        <v>233</v>
      </c>
      <c r="F31" s="29" t="s">
        <v>212</v>
      </c>
      <c r="G31" s="29" t="s">
        <v>213</v>
      </c>
      <c r="H31" s="31" t="s">
        <v>214</v>
      </c>
    </row>
    <row r="32" spans="1:8" ht="12.75" customHeight="1" x14ac:dyDescent="0.3">
      <c r="A32" s="32" t="s">
        <v>305</v>
      </c>
      <c r="B32" s="152" t="s">
        <v>306</v>
      </c>
      <c r="C32" s="152"/>
      <c r="D32" s="36">
        <v>2</v>
      </c>
      <c r="E32" s="36">
        <v>3.65</v>
      </c>
      <c r="F32" s="35">
        <v>1.515E-2</v>
      </c>
      <c r="G32" s="36">
        <v>0.111</v>
      </c>
      <c r="H32" s="37">
        <v>7.1566699999999997E-2</v>
      </c>
    </row>
    <row r="33" spans="1:8" x14ac:dyDescent="0.3">
      <c r="A33" s="32" t="s">
        <v>238</v>
      </c>
      <c r="B33" s="152" t="s">
        <v>239</v>
      </c>
      <c r="C33" s="152"/>
      <c r="D33" s="36">
        <v>2</v>
      </c>
      <c r="E33" s="36">
        <v>3.6</v>
      </c>
      <c r="F33" s="35">
        <v>1.515E-2</v>
      </c>
      <c r="G33" s="36">
        <v>0.109</v>
      </c>
      <c r="H33" s="37">
        <v>7.0277199999999998E-2</v>
      </c>
    </row>
    <row r="34" spans="1:8" x14ac:dyDescent="0.3">
      <c r="A34" s="32" t="s">
        <v>286</v>
      </c>
      <c r="B34" s="152" t="s">
        <v>287</v>
      </c>
      <c r="C34" s="152"/>
      <c r="D34" s="36">
        <v>1</v>
      </c>
      <c r="E34" s="36">
        <v>4.04</v>
      </c>
      <c r="F34" s="35">
        <v>1.515E-2</v>
      </c>
      <c r="G34" s="36">
        <v>6.0999999999999999E-2</v>
      </c>
      <c r="H34" s="37">
        <v>3.9329499999999996E-2</v>
      </c>
    </row>
    <row r="35" spans="1:8" x14ac:dyDescent="0.3">
      <c r="A35" s="142" t="s">
        <v>240</v>
      </c>
      <c r="B35" s="142"/>
      <c r="C35" s="142"/>
      <c r="D35" s="142"/>
      <c r="E35" s="142"/>
      <c r="F35" s="142"/>
      <c r="G35" s="36">
        <v>0.28100000000000003</v>
      </c>
      <c r="H35" s="37">
        <v>0.18117339999999998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7" t="s">
        <v>241</v>
      </c>
      <c r="B37" s="148"/>
      <c r="C37" s="148"/>
      <c r="D37" s="148"/>
      <c r="E37" s="148"/>
      <c r="F37" s="148"/>
      <c r="G37" s="42"/>
      <c r="H37" s="20">
        <v>1.5509999999999999</v>
      </c>
    </row>
    <row r="38" spans="1:8" x14ac:dyDescent="0.3">
      <c r="A38" s="41"/>
      <c r="B38" s="42"/>
      <c r="C38" s="42"/>
      <c r="D38" s="42"/>
      <c r="E38" s="42"/>
      <c r="F38" s="42"/>
      <c r="G38" s="42"/>
      <c r="H38" s="20"/>
    </row>
    <row r="39" spans="1:8" x14ac:dyDescent="0.3">
      <c r="A39" s="149" t="s">
        <v>242</v>
      </c>
      <c r="B39" s="150"/>
      <c r="C39" s="150"/>
      <c r="D39" s="150"/>
      <c r="E39" s="150"/>
      <c r="F39" s="150"/>
      <c r="G39" s="150"/>
      <c r="H39" s="151"/>
    </row>
    <row r="40" spans="1:8" x14ac:dyDescent="0.3">
      <c r="A40" s="147" t="s">
        <v>243</v>
      </c>
      <c r="B40" s="148"/>
      <c r="C40" s="148"/>
      <c r="D40" s="148"/>
      <c r="E40" s="148"/>
      <c r="F40" s="148"/>
      <c r="G40" s="42"/>
      <c r="H40" s="20">
        <v>0.32600000000000001</v>
      </c>
    </row>
    <row r="41" spans="1:8" x14ac:dyDescent="0.3">
      <c r="A41" s="26"/>
      <c r="B41" s="21"/>
      <c r="C41" s="26"/>
      <c r="D41" s="27"/>
      <c r="E41" s="28"/>
      <c r="F41" s="27"/>
      <c r="G41" s="27"/>
      <c r="H41" s="28"/>
    </row>
    <row r="42" spans="1:8" x14ac:dyDescent="0.3">
      <c r="A42" s="145" t="s">
        <v>244</v>
      </c>
      <c r="B42" s="146"/>
      <c r="C42" s="146"/>
      <c r="D42" s="146"/>
      <c r="E42" s="146"/>
      <c r="F42" s="146"/>
      <c r="G42" s="43"/>
      <c r="H42" s="44">
        <v>1.877</v>
      </c>
    </row>
    <row r="43" spans="1:8" x14ac:dyDescent="0.3">
      <c r="A43" s="45"/>
      <c r="B43" s="23"/>
      <c r="C43" s="24"/>
      <c r="D43" s="46"/>
      <c r="E43" s="25"/>
      <c r="F43" s="46"/>
      <c r="G43" s="46"/>
      <c r="H43" s="25"/>
    </row>
    <row r="44" spans="1:8" x14ac:dyDescent="0.3">
      <c r="A44" s="47" t="s">
        <v>203</v>
      </c>
      <c r="B44" s="48" t="s">
        <v>456</v>
      </c>
      <c r="C44" s="49"/>
      <c r="D44" s="50"/>
      <c r="E44" s="50"/>
      <c r="F44" s="50"/>
      <c r="G44" s="50"/>
      <c r="H44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3:F23"/>
    <mergeCell ref="A25:H25"/>
    <mergeCell ref="A15:F15"/>
    <mergeCell ref="A17:H17"/>
    <mergeCell ref="F2:H2"/>
    <mergeCell ref="B3:H3"/>
    <mergeCell ref="B4:H4"/>
    <mergeCell ref="A1:H1"/>
    <mergeCell ref="B5:H5"/>
    <mergeCell ref="B2:D2"/>
    <mergeCell ref="A7:H7"/>
    <mergeCell ref="A9:H9"/>
    <mergeCell ref="A28:F28"/>
    <mergeCell ref="A30:H30"/>
    <mergeCell ref="A42:F42"/>
    <mergeCell ref="A40:F40"/>
    <mergeCell ref="A35:F35"/>
    <mergeCell ref="A37:F37"/>
    <mergeCell ref="A39:H39"/>
    <mergeCell ref="B33:C33"/>
    <mergeCell ref="B34:C34"/>
    <mergeCell ref="B32:C32"/>
    <mergeCell ref="B31:C3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IV43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73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74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617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411</v>
      </c>
      <c r="B11" s="33" t="s">
        <v>412</v>
      </c>
      <c r="C11" s="34" t="s">
        <v>217</v>
      </c>
      <c r="D11" s="35">
        <v>1</v>
      </c>
      <c r="E11" s="36">
        <v>1.5</v>
      </c>
      <c r="F11" s="35">
        <v>9.9599999999999994E-2</v>
      </c>
      <c r="G11" s="36">
        <v>0.14899999999999999</v>
      </c>
      <c r="H11" s="37">
        <v>7.2270000000000006E-4</v>
      </c>
    </row>
    <row r="12" spans="1:8" x14ac:dyDescent="0.3">
      <c r="A12" s="32" t="s">
        <v>218</v>
      </c>
      <c r="B12" s="33" t="s">
        <v>219</v>
      </c>
      <c r="C12" s="34" t="s">
        <v>220</v>
      </c>
      <c r="D12" s="35" t="s">
        <v>413</v>
      </c>
      <c r="E12" s="36" t="s">
        <v>1</v>
      </c>
      <c r="F12" s="35" t="s">
        <v>1</v>
      </c>
      <c r="G12" s="36">
        <v>0.26200000000000001</v>
      </c>
      <c r="H12" s="37">
        <v>1.2706999999999998E-3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0.41100000000000003</v>
      </c>
      <c r="H13" s="37">
        <v>1.9933999999999998E-3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ht="22.8" x14ac:dyDescent="0.3">
      <c r="A17" s="32" t="s">
        <v>414</v>
      </c>
      <c r="B17" s="33" t="s">
        <v>415</v>
      </c>
      <c r="C17" s="34" t="s">
        <v>19</v>
      </c>
      <c r="D17" s="35">
        <v>1.04</v>
      </c>
      <c r="E17" s="36">
        <v>100.05</v>
      </c>
      <c r="F17" s="38"/>
      <c r="G17" s="36">
        <v>104.05200000000001</v>
      </c>
      <c r="H17" s="37">
        <v>0.50467070000000003</v>
      </c>
    </row>
    <row r="18" spans="1:8" ht="22.8" x14ac:dyDescent="0.3">
      <c r="A18" s="39" t="s">
        <v>416</v>
      </c>
      <c r="B18" s="33" t="s">
        <v>417</v>
      </c>
      <c r="C18" s="34" t="s">
        <v>418</v>
      </c>
      <c r="D18" s="35">
        <v>2</v>
      </c>
      <c r="E18" s="36">
        <v>2.62</v>
      </c>
      <c r="F18" s="38"/>
      <c r="G18" s="36">
        <v>5.24</v>
      </c>
      <c r="H18" s="37">
        <v>2.5414900000000001E-2</v>
      </c>
    </row>
    <row r="19" spans="1:8" ht="22.8" x14ac:dyDescent="0.3">
      <c r="A19" s="39" t="s">
        <v>419</v>
      </c>
      <c r="B19" s="33" t="s">
        <v>420</v>
      </c>
      <c r="C19" s="34" t="s">
        <v>31</v>
      </c>
      <c r="D19" s="35">
        <v>1.94</v>
      </c>
      <c r="E19" s="36">
        <v>21.19</v>
      </c>
      <c r="F19" s="38"/>
      <c r="G19" s="36">
        <v>41.109000000000002</v>
      </c>
      <c r="H19" s="37">
        <v>0.19938600000000001</v>
      </c>
    </row>
    <row r="20" spans="1:8" x14ac:dyDescent="0.3">
      <c r="A20" s="39" t="s">
        <v>421</v>
      </c>
      <c r="B20" s="33" t="s">
        <v>422</v>
      </c>
      <c r="C20" s="34" t="s">
        <v>19</v>
      </c>
      <c r="D20" s="35">
        <v>1</v>
      </c>
      <c r="E20" s="36">
        <v>6</v>
      </c>
      <c r="F20" s="38"/>
      <c r="G20" s="36">
        <v>6</v>
      </c>
      <c r="H20" s="37">
        <v>2.9101100000000001E-2</v>
      </c>
    </row>
    <row r="21" spans="1:8" x14ac:dyDescent="0.3">
      <c r="A21" s="142" t="s">
        <v>226</v>
      </c>
      <c r="B21" s="142"/>
      <c r="C21" s="142"/>
      <c r="D21" s="142"/>
      <c r="E21" s="142"/>
      <c r="F21" s="142"/>
      <c r="G21" s="36">
        <v>156.40100000000001</v>
      </c>
      <c r="H21" s="37">
        <v>0.75857269999999999</v>
      </c>
    </row>
    <row r="22" spans="1:8" x14ac:dyDescent="0.3">
      <c r="A22" s="26"/>
      <c r="B22" s="21"/>
      <c r="C22" s="26"/>
      <c r="D22" s="27"/>
      <c r="E22" s="28"/>
      <c r="F22" s="27"/>
      <c r="G22" s="27"/>
      <c r="H22" s="28"/>
    </row>
    <row r="23" spans="1:8" x14ac:dyDescent="0.3">
      <c r="A23" s="144" t="s">
        <v>227</v>
      </c>
      <c r="B23" s="144"/>
      <c r="C23" s="144"/>
      <c r="D23" s="144"/>
      <c r="E23" s="144"/>
      <c r="F23" s="144"/>
      <c r="G23" s="144"/>
      <c r="H23" s="144"/>
    </row>
    <row r="24" spans="1:8" x14ac:dyDescent="0.3">
      <c r="A24" s="29" t="s">
        <v>6</v>
      </c>
      <c r="B24" s="29" t="s">
        <v>7</v>
      </c>
      <c r="C24" s="29" t="s">
        <v>8</v>
      </c>
      <c r="D24" s="29" t="s">
        <v>9</v>
      </c>
      <c r="E24" s="29" t="s">
        <v>228</v>
      </c>
      <c r="F24" s="29" t="s">
        <v>229</v>
      </c>
      <c r="G24" s="29" t="s">
        <v>213</v>
      </c>
      <c r="H24" s="31" t="s">
        <v>214</v>
      </c>
    </row>
    <row r="25" spans="1:8" ht="22.8" x14ac:dyDescent="0.3">
      <c r="A25" s="32" t="s">
        <v>406</v>
      </c>
      <c r="B25" s="33" t="s">
        <v>407</v>
      </c>
      <c r="C25" s="34" t="s">
        <v>408</v>
      </c>
      <c r="D25" s="35">
        <v>100</v>
      </c>
      <c r="E25" s="36">
        <v>0.45</v>
      </c>
      <c r="F25" s="51">
        <v>1</v>
      </c>
      <c r="G25" s="36">
        <v>45</v>
      </c>
      <c r="H25" s="37">
        <v>0.21825800000000001</v>
      </c>
    </row>
    <row r="26" spans="1:8" x14ac:dyDescent="0.3">
      <c r="A26" s="142" t="s">
        <v>230</v>
      </c>
      <c r="B26" s="143"/>
      <c r="C26" s="143"/>
      <c r="D26" s="143"/>
      <c r="E26" s="143"/>
      <c r="F26" s="143"/>
      <c r="G26" s="36">
        <v>45</v>
      </c>
      <c r="H26" s="37">
        <v>0.21825800000000001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231</v>
      </c>
      <c r="B28" s="144"/>
      <c r="C28" s="144"/>
      <c r="D28" s="144"/>
      <c r="E28" s="144"/>
      <c r="F28" s="144"/>
      <c r="G28" s="144"/>
      <c r="H28" s="144"/>
    </row>
    <row r="29" spans="1:8" ht="13.5" customHeight="1" x14ac:dyDescent="0.3">
      <c r="A29" s="29" t="s">
        <v>6</v>
      </c>
      <c r="B29" s="144" t="s">
        <v>7</v>
      </c>
      <c r="C29" s="144"/>
      <c r="D29" s="29" t="s">
        <v>232</v>
      </c>
      <c r="E29" s="29" t="s">
        <v>233</v>
      </c>
      <c r="F29" s="29" t="s">
        <v>212</v>
      </c>
      <c r="G29" s="29" t="s">
        <v>213</v>
      </c>
      <c r="H29" s="31" t="s">
        <v>214</v>
      </c>
    </row>
    <row r="30" spans="1:8" ht="12.75" customHeight="1" x14ac:dyDescent="0.3">
      <c r="A30" s="32" t="s">
        <v>286</v>
      </c>
      <c r="B30" s="152" t="s">
        <v>287</v>
      </c>
      <c r="C30" s="152"/>
      <c r="D30" s="36">
        <v>1</v>
      </c>
      <c r="E30" s="36">
        <v>4.04</v>
      </c>
      <c r="F30" s="35">
        <v>9.9599999999999994E-2</v>
      </c>
      <c r="G30" s="36">
        <v>0.40200000000000002</v>
      </c>
      <c r="H30" s="37">
        <v>1.9497999999999998E-3</v>
      </c>
    </row>
    <row r="31" spans="1:8" x14ac:dyDescent="0.3">
      <c r="A31" s="32" t="s">
        <v>305</v>
      </c>
      <c r="B31" s="152" t="s">
        <v>306</v>
      </c>
      <c r="C31" s="152"/>
      <c r="D31" s="36">
        <v>4</v>
      </c>
      <c r="E31" s="36">
        <v>3.65</v>
      </c>
      <c r="F31" s="35">
        <v>9.9599999999999994E-2</v>
      </c>
      <c r="G31" s="36">
        <v>1.454</v>
      </c>
      <c r="H31" s="37">
        <v>7.0521999999999998E-3</v>
      </c>
    </row>
    <row r="32" spans="1:8" x14ac:dyDescent="0.3">
      <c r="A32" s="32" t="s">
        <v>341</v>
      </c>
      <c r="B32" s="152" t="s">
        <v>342</v>
      </c>
      <c r="C32" s="152"/>
      <c r="D32" s="36">
        <v>2</v>
      </c>
      <c r="E32" s="36">
        <v>3.6</v>
      </c>
      <c r="F32" s="35">
        <v>9.9599999999999994E-2</v>
      </c>
      <c r="G32" s="36">
        <v>0.71699999999999997</v>
      </c>
      <c r="H32" s="37">
        <v>3.4776E-3</v>
      </c>
    </row>
    <row r="33" spans="1:8" x14ac:dyDescent="0.3">
      <c r="A33" s="32" t="s">
        <v>238</v>
      </c>
      <c r="B33" s="152" t="s">
        <v>239</v>
      </c>
      <c r="C33" s="152"/>
      <c r="D33" s="36">
        <v>5</v>
      </c>
      <c r="E33" s="36">
        <v>3.6</v>
      </c>
      <c r="F33" s="35">
        <v>9.9599999999999994E-2</v>
      </c>
      <c r="G33" s="36">
        <v>1.7929999999999999</v>
      </c>
      <c r="H33" s="37">
        <v>8.6964E-3</v>
      </c>
    </row>
    <row r="34" spans="1:8" x14ac:dyDescent="0.3">
      <c r="A34" s="142" t="s">
        <v>240</v>
      </c>
      <c r="B34" s="142"/>
      <c r="C34" s="142"/>
      <c r="D34" s="142"/>
      <c r="E34" s="142"/>
      <c r="F34" s="142"/>
      <c r="G34" s="36">
        <v>4.3659999999999997</v>
      </c>
      <c r="H34" s="37">
        <v>2.1176E-2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7" t="s">
        <v>241</v>
      </c>
      <c r="B36" s="148"/>
      <c r="C36" s="148"/>
      <c r="D36" s="148"/>
      <c r="E36" s="148"/>
      <c r="F36" s="148"/>
      <c r="G36" s="42"/>
      <c r="H36" s="20">
        <v>206.178</v>
      </c>
    </row>
    <row r="37" spans="1:8" x14ac:dyDescent="0.3">
      <c r="A37" s="41"/>
      <c r="B37" s="42"/>
      <c r="C37" s="42"/>
      <c r="D37" s="42"/>
      <c r="E37" s="42"/>
      <c r="F37" s="42"/>
      <c r="G37" s="42"/>
      <c r="H37" s="20"/>
    </row>
    <row r="38" spans="1:8" x14ac:dyDescent="0.3">
      <c r="A38" s="149" t="s">
        <v>242</v>
      </c>
      <c r="B38" s="150"/>
      <c r="C38" s="150"/>
      <c r="D38" s="150"/>
      <c r="E38" s="150"/>
      <c r="F38" s="150"/>
      <c r="G38" s="150"/>
      <c r="H38" s="151"/>
    </row>
    <row r="39" spans="1:8" x14ac:dyDescent="0.3">
      <c r="A39" s="147" t="s">
        <v>243</v>
      </c>
      <c r="B39" s="148"/>
      <c r="C39" s="148"/>
      <c r="D39" s="148"/>
      <c r="E39" s="148"/>
      <c r="F39" s="148"/>
      <c r="G39" s="42"/>
      <c r="H39" s="20">
        <v>43.296999999999997</v>
      </c>
    </row>
    <row r="40" spans="1:8" x14ac:dyDescent="0.3">
      <c r="A40" s="26"/>
      <c r="B40" s="21"/>
      <c r="C40" s="26"/>
      <c r="D40" s="27"/>
      <c r="E40" s="28"/>
      <c r="F40" s="27"/>
      <c r="G40" s="27"/>
      <c r="H40" s="28"/>
    </row>
    <row r="41" spans="1:8" x14ac:dyDescent="0.3">
      <c r="A41" s="145" t="s">
        <v>244</v>
      </c>
      <c r="B41" s="146"/>
      <c r="C41" s="146"/>
      <c r="D41" s="146"/>
      <c r="E41" s="146"/>
      <c r="F41" s="146"/>
      <c r="G41" s="43"/>
      <c r="H41" s="44">
        <v>249.47499999999999</v>
      </c>
    </row>
    <row r="42" spans="1:8" x14ac:dyDescent="0.3">
      <c r="A42" s="45"/>
      <c r="B42" s="23"/>
      <c r="C42" s="24"/>
      <c r="D42" s="46"/>
      <c r="E42" s="25"/>
      <c r="F42" s="46"/>
      <c r="G42" s="46"/>
      <c r="H42" s="25"/>
    </row>
    <row r="43" spans="1:8" x14ac:dyDescent="0.3">
      <c r="A43" s="47" t="s">
        <v>203</v>
      </c>
      <c r="B43" s="48" t="s">
        <v>423</v>
      </c>
      <c r="C43" s="49"/>
      <c r="D43" s="50"/>
      <c r="E43" s="50"/>
      <c r="F43" s="50"/>
      <c r="G43" s="50"/>
      <c r="H43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1:F21"/>
    <mergeCell ref="A13:F13"/>
    <mergeCell ref="A15:H15"/>
    <mergeCell ref="F2:H2"/>
    <mergeCell ref="B3:H3"/>
    <mergeCell ref="B4:H4"/>
    <mergeCell ref="A1:H1"/>
    <mergeCell ref="B5:H5"/>
    <mergeCell ref="B2:D2"/>
    <mergeCell ref="A7:H7"/>
    <mergeCell ref="A9:H9"/>
    <mergeCell ref="A23:H23"/>
    <mergeCell ref="A26:F26"/>
    <mergeCell ref="A28:H28"/>
    <mergeCell ref="A41:F41"/>
    <mergeCell ref="A39:F39"/>
    <mergeCell ref="A34:F34"/>
    <mergeCell ref="A36:F36"/>
    <mergeCell ref="A38:H38"/>
    <mergeCell ref="B31:C31"/>
    <mergeCell ref="B32:C32"/>
    <mergeCell ref="B33:C33"/>
    <mergeCell ref="B30:C30"/>
    <mergeCell ref="B29:C29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IV44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419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420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31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424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0.51600000000000001</v>
      </c>
      <c r="H11" s="37">
        <v>2.4362599999999998E-2</v>
      </c>
    </row>
    <row r="12" spans="1:8" x14ac:dyDescent="0.3">
      <c r="A12" s="32" t="s">
        <v>425</v>
      </c>
      <c r="B12" s="33" t="s">
        <v>426</v>
      </c>
      <c r="C12" s="34" t="s">
        <v>217</v>
      </c>
      <c r="D12" s="35">
        <v>1</v>
      </c>
      <c r="E12" s="36">
        <v>0.12</v>
      </c>
      <c r="F12" s="35">
        <v>0.4</v>
      </c>
      <c r="G12" s="36">
        <v>4.8000000000000001E-2</v>
      </c>
      <c r="H12" s="37">
        <v>2.2663000000000002E-3</v>
      </c>
    </row>
    <row r="13" spans="1:8" x14ac:dyDescent="0.3">
      <c r="A13" s="32" t="s">
        <v>427</v>
      </c>
      <c r="B13" s="33" t="s">
        <v>428</v>
      </c>
      <c r="C13" s="34" t="s">
        <v>217</v>
      </c>
      <c r="D13" s="35">
        <v>1</v>
      </c>
      <c r="E13" s="36">
        <v>4.5</v>
      </c>
      <c r="F13" s="35">
        <v>0.4</v>
      </c>
      <c r="G13" s="36">
        <v>1.8</v>
      </c>
      <c r="H13" s="37">
        <v>8.49858E-2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2.3639999999999999</v>
      </c>
      <c r="H14" s="37">
        <v>0.11161470000000001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x14ac:dyDescent="0.3">
      <c r="A18" s="32" t="s">
        <v>429</v>
      </c>
      <c r="B18" s="33" t="s">
        <v>430</v>
      </c>
      <c r="C18" s="34" t="s">
        <v>84</v>
      </c>
      <c r="D18" s="35">
        <v>1</v>
      </c>
      <c r="E18" s="36">
        <v>1.6</v>
      </c>
      <c r="F18" s="38"/>
      <c r="G18" s="36">
        <v>1.6</v>
      </c>
      <c r="H18" s="37">
        <v>7.5542999999999999E-2</v>
      </c>
    </row>
    <row r="19" spans="1:8" x14ac:dyDescent="0.3">
      <c r="A19" s="39" t="s">
        <v>431</v>
      </c>
      <c r="B19" s="33" t="s">
        <v>432</v>
      </c>
      <c r="C19" s="34" t="s">
        <v>84</v>
      </c>
      <c r="D19" s="35">
        <v>1</v>
      </c>
      <c r="E19" s="36">
        <v>1</v>
      </c>
      <c r="F19" s="38"/>
      <c r="G19" s="36">
        <v>1</v>
      </c>
      <c r="H19" s="37">
        <v>4.7214400000000004E-2</v>
      </c>
    </row>
    <row r="20" spans="1:8" x14ac:dyDescent="0.3">
      <c r="A20" s="39" t="s">
        <v>433</v>
      </c>
      <c r="B20" s="33" t="s">
        <v>434</v>
      </c>
      <c r="C20" s="34" t="s">
        <v>84</v>
      </c>
      <c r="D20" s="35">
        <v>1</v>
      </c>
      <c r="E20" s="36">
        <v>1.6</v>
      </c>
      <c r="F20" s="38"/>
      <c r="G20" s="36">
        <v>1.6</v>
      </c>
      <c r="H20" s="37">
        <v>7.5542999999999999E-2</v>
      </c>
    </row>
    <row r="21" spans="1:8" x14ac:dyDescent="0.3">
      <c r="A21" s="39" t="s">
        <v>435</v>
      </c>
      <c r="B21" s="33" t="s">
        <v>436</v>
      </c>
      <c r="C21" s="34" t="s">
        <v>84</v>
      </c>
      <c r="D21" s="35">
        <v>1</v>
      </c>
      <c r="E21" s="36">
        <v>4.3</v>
      </c>
      <c r="F21" s="38"/>
      <c r="G21" s="36">
        <v>4.3</v>
      </c>
      <c r="H21" s="37">
        <v>0.2030217</v>
      </c>
    </row>
    <row r="22" spans="1:8" x14ac:dyDescent="0.3">
      <c r="A22" s="142" t="s">
        <v>226</v>
      </c>
      <c r="B22" s="142"/>
      <c r="C22" s="142"/>
      <c r="D22" s="142"/>
      <c r="E22" s="142"/>
      <c r="F22" s="142"/>
      <c r="G22" s="36">
        <v>8.5</v>
      </c>
      <c r="H22" s="37">
        <v>0.40132210000000001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227</v>
      </c>
      <c r="B24" s="144"/>
      <c r="C24" s="144"/>
      <c r="D24" s="144"/>
      <c r="E24" s="144"/>
      <c r="F24" s="144"/>
      <c r="G24" s="144"/>
      <c r="H24" s="144"/>
    </row>
    <row r="25" spans="1:8" x14ac:dyDescent="0.3">
      <c r="A25" s="29" t="s">
        <v>6</v>
      </c>
      <c r="B25" s="29" t="s">
        <v>7</v>
      </c>
      <c r="C25" s="29" t="s">
        <v>8</v>
      </c>
      <c r="D25" s="29" t="s">
        <v>9</v>
      </c>
      <c r="E25" s="29" t="s">
        <v>228</v>
      </c>
      <c r="F25" s="29" t="s">
        <v>229</v>
      </c>
      <c r="G25" s="29" t="s">
        <v>213</v>
      </c>
      <c r="H25" s="31" t="s">
        <v>214</v>
      </c>
    </row>
    <row r="26" spans="1:8" x14ac:dyDescent="0.3">
      <c r="A26" s="32"/>
      <c r="B26" s="33"/>
      <c r="C26" s="34"/>
      <c r="D26" s="35"/>
      <c r="E26" s="36"/>
      <c r="F26" s="40"/>
      <c r="G26" s="6"/>
      <c r="H26" s="37"/>
    </row>
    <row r="27" spans="1:8" x14ac:dyDescent="0.3">
      <c r="A27" s="142" t="s">
        <v>230</v>
      </c>
      <c r="B27" s="143"/>
      <c r="C27" s="143"/>
      <c r="D27" s="143"/>
      <c r="E27" s="143"/>
      <c r="F27" s="143"/>
      <c r="G27" s="36">
        <v>0</v>
      </c>
      <c r="H27" s="37">
        <v>0</v>
      </c>
    </row>
    <row r="28" spans="1:8" x14ac:dyDescent="0.3">
      <c r="A28" s="26"/>
      <c r="B28" s="21"/>
      <c r="C28" s="26"/>
      <c r="D28" s="27"/>
      <c r="E28" s="28"/>
      <c r="F28" s="27"/>
      <c r="G28" s="27"/>
      <c r="H28" s="28"/>
    </row>
    <row r="29" spans="1:8" x14ac:dyDescent="0.3">
      <c r="A29" s="144" t="s">
        <v>231</v>
      </c>
      <c r="B29" s="144"/>
      <c r="C29" s="144"/>
      <c r="D29" s="144"/>
      <c r="E29" s="144"/>
      <c r="F29" s="144"/>
      <c r="G29" s="144"/>
      <c r="H29" s="144"/>
    </row>
    <row r="30" spans="1:8" ht="13.5" customHeight="1" x14ac:dyDescent="0.3">
      <c r="A30" s="29" t="s">
        <v>6</v>
      </c>
      <c r="B30" s="144" t="s">
        <v>7</v>
      </c>
      <c r="C30" s="144"/>
      <c r="D30" s="29" t="s">
        <v>232</v>
      </c>
      <c r="E30" s="29" t="s">
        <v>233</v>
      </c>
      <c r="F30" s="29" t="s">
        <v>212</v>
      </c>
      <c r="G30" s="29" t="s">
        <v>213</v>
      </c>
      <c r="H30" s="31" t="s">
        <v>214</v>
      </c>
    </row>
    <row r="31" spans="1:8" ht="12.75" customHeight="1" x14ac:dyDescent="0.3">
      <c r="A31" s="32" t="s">
        <v>286</v>
      </c>
      <c r="B31" s="152" t="s">
        <v>287</v>
      </c>
      <c r="C31" s="152"/>
      <c r="D31" s="36">
        <v>1</v>
      </c>
      <c r="E31" s="36">
        <v>4.04</v>
      </c>
      <c r="F31" s="35">
        <v>0.4</v>
      </c>
      <c r="G31" s="36">
        <v>1.6160000000000001</v>
      </c>
      <c r="H31" s="37">
        <v>7.6298400000000002E-2</v>
      </c>
    </row>
    <row r="32" spans="1:8" x14ac:dyDescent="0.3">
      <c r="A32" s="32" t="s">
        <v>437</v>
      </c>
      <c r="B32" s="152" t="s">
        <v>438</v>
      </c>
      <c r="C32" s="152"/>
      <c r="D32" s="36">
        <v>3</v>
      </c>
      <c r="E32" s="36">
        <v>3.65</v>
      </c>
      <c r="F32" s="35">
        <v>0.4</v>
      </c>
      <c r="G32" s="36">
        <v>4.38</v>
      </c>
      <c r="H32" s="37">
        <v>0.20679890000000001</v>
      </c>
    </row>
    <row r="33" spans="1:8" x14ac:dyDescent="0.3">
      <c r="A33" s="32" t="s">
        <v>341</v>
      </c>
      <c r="B33" s="152" t="s">
        <v>342</v>
      </c>
      <c r="C33" s="152"/>
      <c r="D33" s="36">
        <v>2</v>
      </c>
      <c r="E33" s="36">
        <v>3.6</v>
      </c>
      <c r="F33" s="35">
        <v>0.4</v>
      </c>
      <c r="G33" s="36">
        <v>2.88</v>
      </c>
      <c r="H33" s="37">
        <v>0.1359773</v>
      </c>
    </row>
    <row r="34" spans="1:8" x14ac:dyDescent="0.3">
      <c r="A34" s="32" t="s">
        <v>238</v>
      </c>
      <c r="B34" s="152" t="s">
        <v>239</v>
      </c>
      <c r="C34" s="152"/>
      <c r="D34" s="36">
        <v>1</v>
      </c>
      <c r="E34" s="36">
        <v>3.6</v>
      </c>
      <c r="F34" s="35">
        <v>0.4</v>
      </c>
      <c r="G34" s="36">
        <v>1.44</v>
      </c>
      <c r="H34" s="37">
        <v>6.7988699999999999E-2</v>
      </c>
    </row>
    <row r="35" spans="1:8" x14ac:dyDescent="0.3">
      <c r="A35" s="142" t="s">
        <v>240</v>
      </c>
      <c r="B35" s="142"/>
      <c r="C35" s="142"/>
      <c r="D35" s="142"/>
      <c r="E35" s="142"/>
      <c r="F35" s="142"/>
      <c r="G35" s="36">
        <v>10.316000000000001</v>
      </c>
      <c r="H35" s="37">
        <v>0.48706330000000003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7" t="s">
        <v>241</v>
      </c>
      <c r="B37" s="148"/>
      <c r="C37" s="148"/>
      <c r="D37" s="148"/>
      <c r="E37" s="148"/>
      <c r="F37" s="148"/>
      <c r="G37" s="42"/>
      <c r="H37" s="20">
        <v>21.18</v>
      </c>
    </row>
    <row r="38" spans="1:8" x14ac:dyDescent="0.3">
      <c r="A38" s="41"/>
      <c r="B38" s="42"/>
      <c r="C38" s="42"/>
      <c r="D38" s="42"/>
      <c r="E38" s="42"/>
      <c r="F38" s="42"/>
      <c r="G38" s="42"/>
      <c r="H38" s="20"/>
    </row>
    <row r="39" spans="1:8" x14ac:dyDescent="0.3">
      <c r="A39" s="149" t="s">
        <v>242</v>
      </c>
      <c r="B39" s="150"/>
      <c r="C39" s="150"/>
      <c r="D39" s="150"/>
      <c r="E39" s="150"/>
      <c r="F39" s="150"/>
      <c r="G39" s="150"/>
      <c r="H39" s="151"/>
    </row>
    <row r="40" spans="1:8" x14ac:dyDescent="0.3">
      <c r="A40" s="147" t="s">
        <v>243</v>
      </c>
      <c r="B40" s="148"/>
      <c r="C40" s="148"/>
      <c r="D40" s="148"/>
      <c r="E40" s="148"/>
      <c r="F40" s="148"/>
      <c r="G40" s="42"/>
      <c r="H40" s="20">
        <v>4.4480000000000004</v>
      </c>
    </row>
    <row r="41" spans="1:8" x14ac:dyDescent="0.3">
      <c r="A41" s="26"/>
      <c r="B41" s="21"/>
      <c r="C41" s="26"/>
      <c r="D41" s="27"/>
      <c r="E41" s="28"/>
      <c r="F41" s="27"/>
      <c r="G41" s="27"/>
      <c r="H41" s="28"/>
    </row>
    <row r="42" spans="1:8" x14ac:dyDescent="0.3">
      <c r="A42" s="145" t="s">
        <v>244</v>
      </c>
      <c r="B42" s="146"/>
      <c r="C42" s="146"/>
      <c r="D42" s="146"/>
      <c r="E42" s="146"/>
      <c r="F42" s="146"/>
      <c r="G42" s="43"/>
      <c r="H42" s="44">
        <v>25.628</v>
      </c>
    </row>
    <row r="43" spans="1:8" x14ac:dyDescent="0.3">
      <c r="A43" s="45"/>
      <c r="B43" s="23"/>
      <c r="C43" s="24"/>
      <c r="D43" s="46"/>
      <c r="E43" s="25"/>
      <c r="F43" s="46"/>
      <c r="G43" s="46"/>
      <c r="H43" s="25"/>
    </row>
    <row r="44" spans="1:8" x14ac:dyDescent="0.3">
      <c r="A44" s="47" t="s">
        <v>203</v>
      </c>
      <c r="B44" s="48" t="s">
        <v>439</v>
      </c>
      <c r="C44" s="49"/>
      <c r="D44" s="50"/>
      <c r="E44" s="50"/>
      <c r="F44" s="50"/>
      <c r="G44" s="50"/>
      <c r="H44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2:F22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24:H24"/>
    <mergeCell ref="A27:F27"/>
    <mergeCell ref="A29:H29"/>
    <mergeCell ref="A42:F42"/>
    <mergeCell ref="A40:F40"/>
    <mergeCell ref="A35:F35"/>
    <mergeCell ref="A37:F37"/>
    <mergeCell ref="A39:H39"/>
    <mergeCell ref="B32:C32"/>
    <mergeCell ref="B33:C33"/>
    <mergeCell ref="B34:C34"/>
    <mergeCell ref="B31:C31"/>
    <mergeCell ref="B30:C30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IV39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87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88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77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499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500</v>
      </c>
      <c r="B11" s="33" t="s">
        <v>501</v>
      </c>
      <c r="C11" s="34" t="s">
        <v>217</v>
      </c>
      <c r="D11" s="35">
        <v>1</v>
      </c>
      <c r="E11" s="36">
        <v>20</v>
      </c>
      <c r="F11" s="35">
        <v>5.0000000000000001E-3</v>
      </c>
      <c r="G11" s="36">
        <v>0.1</v>
      </c>
      <c r="H11" s="37">
        <v>7.8186099999999994E-2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0.1</v>
      </c>
      <c r="H12" s="37">
        <v>7.8186099999999994E-2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ht="22.8" x14ac:dyDescent="0.3">
      <c r="A16" s="32" t="s">
        <v>502</v>
      </c>
      <c r="B16" s="33" t="s">
        <v>503</v>
      </c>
      <c r="C16" s="34" t="s">
        <v>77</v>
      </c>
      <c r="D16" s="35">
        <v>1.05</v>
      </c>
      <c r="E16" s="36">
        <v>1.05</v>
      </c>
      <c r="F16" s="38"/>
      <c r="G16" s="36">
        <v>1.103</v>
      </c>
      <c r="H16" s="37">
        <v>0.86239250000000001</v>
      </c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1.103</v>
      </c>
      <c r="H17" s="37">
        <v>0.86239250000000001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ht="22.8" x14ac:dyDescent="0.3">
      <c r="A21" s="32" t="s">
        <v>504</v>
      </c>
      <c r="B21" s="33" t="s">
        <v>505</v>
      </c>
      <c r="C21" s="34" t="s">
        <v>418</v>
      </c>
      <c r="D21" s="35">
        <v>1.08</v>
      </c>
      <c r="E21" s="36">
        <v>0.04</v>
      </c>
      <c r="F21" s="51">
        <v>5.0000000000000001E-3</v>
      </c>
      <c r="G21" s="36">
        <v>0</v>
      </c>
      <c r="H21" s="37">
        <v>0</v>
      </c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286</v>
      </c>
      <c r="B26" s="152" t="s">
        <v>287</v>
      </c>
      <c r="C26" s="152"/>
      <c r="D26" s="36">
        <v>1</v>
      </c>
      <c r="E26" s="36">
        <v>4.04</v>
      </c>
      <c r="F26" s="35">
        <v>5.0000000000000001E-3</v>
      </c>
      <c r="G26" s="36">
        <v>0.02</v>
      </c>
      <c r="H26" s="37">
        <v>1.56372E-2</v>
      </c>
    </row>
    <row r="27" spans="1:8" x14ac:dyDescent="0.3">
      <c r="A27" s="32" t="s">
        <v>305</v>
      </c>
      <c r="B27" s="152" t="s">
        <v>306</v>
      </c>
      <c r="C27" s="152"/>
      <c r="D27" s="36">
        <v>1</v>
      </c>
      <c r="E27" s="36">
        <v>3.65</v>
      </c>
      <c r="F27" s="35">
        <v>5.0000000000000001E-3</v>
      </c>
      <c r="G27" s="36">
        <v>1.7999999999999999E-2</v>
      </c>
      <c r="H27" s="37">
        <v>1.4073500000000001E-2</v>
      </c>
    </row>
    <row r="28" spans="1:8" x14ac:dyDescent="0.3">
      <c r="A28" s="32" t="s">
        <v>238</v>
      </c>
      <c r="B28" s="152" t="s">
        <v>239</v>
      </c>
      <c r="C28" s="152"/>
      <c r="D28" s="36">
        <v>1</v>
      </c>
      <c r="E28" s="36">
        <v>3.6</v>
      </c>
      <c r="F28" s="35">
        <v>5.0000000000000001E-3</v>
      </c>
      <c r="G28" s="36">
        <v>1.7999999999999999E-2</v>
      </c>
      <c r="H28" s="37">
        <v>1.4073500000000001E-2</v>
      </c>
    </row>
    <row r="29" spans="1:8" x14ac:dyDescent="0.3">
      <c r="A29" s="32" t="s">
        <v>496</v>
      </c>
      <c r="B29" s="152" t="s">
        <v>497</v>
      </c>
      <c r="C29" s="152"/>
      <c r="D29" s="36">
        <v>1</v>
      </c>
      <c r="E29" s="36">
        <v>4.04</v>
      </c>
      <c r="F29" s="35">
        <v>5.0000000000000001E-3</v>
      </c>
      <c r="G29" s="36">
        <v>0.02</v>
      </c>
      <c r="H29" s="37">
        <v>1.56372E-2</v>
      </c>
    </row>
    <row r="30" spans="1:8" x14ac:dyDescent="0.3">
      <c r="A30" s="142" t="s">
        <v>240</v>
      </c>
      <c r="B30" s="142"/>
      <c r="C30" s="142"/>
      <c r="D30" s="142"/>
      <c r="E30" s="142"/>
      <c r="F30" s="142"/>
      <c r="G30" s="36">
        <v>7.5999999999999998E-2</v>
      </c>
      <c r="H30" s="37">
        <v>5.9421399999999999E-2</v>
      </c>
    </row>
    <row r="31" spans="1:8" x14ac:dyDescent="0.3">
      <c r="A31" s="26"/>
      <c r="B31" s="21"/>
      <c r="C31" s="26"/>
      <c r="D31" s="27"/>
      <c r="E31" s="28"/>
      <c r="F31" s="27"/>
      <c r="G31" s="27"/>
      <c r="H31" s="28"/>
    </row>
    <row r="32" spans="1:8" x14ac:dyDescent="0.3">
      <c r="A32" s="147" t="s">
        <v>241</v>
      </c>
      <c r="B32" s="148"/>
      <c r="C32" s="148"/>
      <c r="D32" s="148"/>
      <c r="E32" s="148"/>
      <c r="F32" s="148"/>
      <c r="G32" s="42"/>
      <c r="H32" s="20">
        <v>1.2789999999999999</v>
      </c>
    </row>
    <row r="33" spans="1:8" x14ac:dyDescent="0.3">
      <c r="A33" s="41"/>
      <c r="B33" s="42"/>
      <c r="C33" s="42"/>
      <c r="D33" s="42"/>
      <c r="E33" s="42"/>
      <c r="F33" s="42"/>
      <c r="G33" s="42"/>
      <c r="H33" s="20"/>
    </row>
    <row r="34" spans="1:8" x14ac:dyDescent="0.3">
      <c r="A34" s="149" t="s">
        <v>242</v>
      </c>
      <c r="B34" s="150"/>
      <c r="C34" s="150"/>
      <c r="D34" s="150"/>
      <c r="E34" s="150"/>
      <c r="F34" s="150"/>
      <c r="G34" s="150"/>
      <c r="H34" s="151"/>
    </row>
    <row r="35" spans="1:8" x14ac:dyDescent="0.3">
      <c r="A35" s="147" t="s">
        <v>243</v>
      </c>
      <c r="B35" s="148"/>
      <c r="C35" s="148"/>
      <c r="D35" s="148"/>
      <c r="E35" s="148"/>
      <c r="F35" s="148"/>
      <c r="G35" s="42"/>
      <c r="H35" s="20">
        <v>0.26900000000000002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5" t="s">
        <v>244</v>
      </c>
      <c r="B37" s="146"/>
      <c r="C37" s="146"/>
      <c r="D37" s="146"/>
      <c r="E37" s="146"/>
      <c r="F37" s="146"/>
      <c r="G37" s="43"/>
      <c r="H37" s="44">
        <v>1.548</v>
      </c>
    </row>
    <row r="38" spans="1:8" x14ac:dyDescent="0.3">
      <c r="A38" s="45"/>
      <c r="B38" s="23"/>
      <c r="C38" s="24"/>
      <c r="D38" s="46"/>
      <c r="E38" s="25"/>
      <c r="F38" s="46"/>
      <c r="G38" s="46"/>
      <c r="H38" s="25"/>
    </row>
    <row r="39" spans="1:8" x14ac:dyDescent="0.3">
      <c r="A39" s="47" t="s">
        <v>203</v>
      </c>
      <c r="B39" s="48" t="s">
        <v>257</v>
      </c>
      <c r="C39" s="49"/>
      <c r="D39" s="50"/>
      <c r="E39" s="50"/>
      <c r="F39" s="50"/>
      <c r="G39" s="50"/>
      <c r="H39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17:F17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19:H19"/>
    <mergeCell ref="A22:F22"/>
    <mergeCell ref="A24:H24"/>
    <mergeCell ref="A37:F37"/>
    <mergeCell ref="A35:F35"/>
    <mergeCell ref="A30:F30"/>
    <mergeCell ref="A32:F32"/>
    <mergeCell ref="A34:H34"/>
    <mergeCell ref="B27:C27"/>
    <mergeCell ref="B28:C28"/>
    <mergeCell ref="B29:C29"/>
    <mergeCell ref="B26:C26"/>
    <mergeCell ref="B25:C2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V36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24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25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26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262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263</v>
      </c>
      <c r="B11" s="33" t="s">
        <v>264</v>
      </c>
      <c r="C11" s="34" t="s">
        <v>217</v>
      </c>
      <c r="D11" s="35">
        <v>1</v>
      </c>
      <c r="E11" s="36">
        <v>30</v>
      </c>
      <c r="F11" s="35">
        <v>1.7000000000000001E-2</v>
      </c>
      <c r="G11" s="36">
        <v>0.51</v>
      </c>
      <c r="H11" s="37">
        <v>1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0.51</v>
      </c>
      <c r="H12" s="37">
        <v>1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x14ac:dyDescent="0.3">
      <c r="A26" s="32"/>
      <c r="B26" s="152"/>
      <c r="C26" s="152"/>
      <c r="D26" s="36"/>
      <c r="E26" s="36"/>
      <c r="F26" s="35"/>
      <c r="G26" s="36"/>
      <c r="H26" s="37"/>
    </row>
    <row r="27" spans="1:8" x14ac:dyDescent="0.3">
      <c r="A27" s="142" t="s">
        <v>240</v>
      </c>
      <c r="B27" s="142"/>
      <c r="C27" s="142"/>
      <c r="D27" s="142"/>
      <c r="E27" s="142"/>
      <c r="F27" s="142"/>
      <c r="G27" s="36">
        <v>0</v>
      </c>
      <c r="H27" s="37">
        <v>0</v>
      </c>
    </row>
    <row r="28" spans="1:8" x14ac:dyDescent="0.3">
      <c r="A28" s="26"/>
      <c r="B28" s="21"/>
      <c r="C28" s="26"/>
      <c r="D28" s="27"/>
      <c r="E28" s="28"/>
      <c r="F28" s="27"/>
      <c r="G28" s="27"/>
      <c r="H28" s="28"/>
    </row>
    <row r="29" spans="1:8" x14ac:dyDescent="0.3">
      <c r="A29" s="147" t="s">
        <v>241</v>
      </c>
      <c r="B29" s="148"/>
      <c r="C29" s="148"/>
      <c r="D29" s="148"/>
      <c r="E29" s="148"/>
      <c r="F29" s="148"/>
      <c r="G29" s="42"/>
      <c r="H29" s="20">
        <v>0.51</v>
      </c>
    </row>
    <row r="30" spans="1:8" x14ac:dyDescent="0.3">
      <c r="A30" s="41"/>
      <c r="B30" s="42"/>
      <c r="C30" s="42"/>
      <c r="D30" s="42"/>
      <c r="E30" s="42"/>
      <c r="F30" s="42"/>
      <c r="G30" s="42"/>
      <c r="H30" s="20"/>
    </row>
    <row r="31" spans="1:8" x14ac:dyDescent="0.3">
      <c r="A31" s="149" t="s">
        <v>242</v>
      </c>
      <c r="B31" s="150"/>
      <c r="C31" s="150"/>
      <c r="D31" s="150"/>
      <c r="E31" s="150"/>
      <c r="F31" s="150"/>
      <c r="G31" s="150"/>
      <c r="H31" s="151"/>
    </row>
    <row r="32" spans="1:8" x14ac:dyDescent="0.3">
      <c r="A32" s="147" t="s">
        <v>243</v>
      </c>
      <c r="B32" s="148"/>
      <c r="C32" s="148"/>
      <c r="D32" s="148"/>
      <c r="E32" s="148"/>
      <c r="F32" s="148"/>
      <c r="G32" s="42"/>
      <c r="H32" s="20">
        <v>0.107</v>
      </c>
    </row>
    <row r="33" spans="1:8" x14ac:dyDescent="0.3">
      <c r="A33" s="26"/>
      <c r="B33" s="21"/>
      <c r="C33" s="26"/>
      <c r="D33" s="27"/>
      <c r="E33" s="28"/>
      <c r="F33" s="27"/>
      <c r="G33" s="27"/>
      <c r="H33" s="28"/>
    </row>
    <row r="34" spans="1:8" x14ac:dyDescent="0.3">
      <c r="A34" s="145" t="s">
        <v>244</v>
      </c>
      <c r="B34" s="146"/>
      <c r="C34" s="146"/>
      <c r="D34" s="146"/>
      <c r="E34" s="146"/>
      <c r="F34" s="146"/>
      <c r="G34" s="43"/>
      <c r="H34" s="44">
        <v>0.61699999999999999</v>
      </c>
    </row>
    <row r="35" spans="1:8" x14ac:dyDescent="0.3">
      <c r="A35" s="45"/>
      <c r="B35" s="23"/>
      <c r="C35" s="24"/>
      <c r="D35" s="46"/>
      <c r="E35" s="25"/>
      <c r="F35" s="46"/>
      <c r="G35" s="46"/>
      <c r="H35" s="25"/>
    </row>
    <row r="36" spans="1:8" x14ac:dyDescent="0.3">
      <c r="A36" s="47" t="s">
        <v>203</v>
      </c>
      <c r="B36" s="48" t="s">
        <v>265</v>
      </c>
      <c r="C36" s="49"/>
      <c r="D36" s="50"/>
      <c r="E36" s="50"/>
      <c r="F36" s="50"/>
      <c r="G36" s="50"/>
      <c r="H36" s="50"/>
    </row>
  </sheetData>
  <sheetProtection formatCells="0" formatColumns="0" formatRows="0" insertColumns="0" insertRows="0" insertHyperlinks="0" deleteColumns="0" deleteRows="0" sort="0" autoFilter="0" pivotTables="0"/>
  <mergeCells count="21"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B26:C26"/>
    <mergeCell ref="B25:C25"/>
    <mergeCell ref="A17:F17"/>
    <mergeCell ref="A19:H19"/>
    <mergeCell ref="A22:F22"/>
    <mergeCell ref="A24:H24"/>
    <mergeCell ref="A34:F34"/>
    <mergeCell ref="A32:F32"/>
    <mergeCell ref="A27:F27"/>
    <mergeCell ref="A29:F29"/>
    <mergeCell ref="A31:H3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IV4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89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90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77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506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472</v>
      </c>
      <c r="B11" s="33" t="s">
        <v>473</v>
      </c>
      <c r="C11" s="34" t="s">
        <v>217</v>
      </c>
      <c r="D11" s="35">
        <v>1</v>
      </c>
      <c r="E11" s="36">
        <v>2.4</v>
      </c>
      <c r="F11" s="35">
        <v>1.2E-2</v>
      </c>
      <c r="G11" s="36">
        <v>2.9000000000000001E-2</v>
      </c>
      <c r="H11" s="37">
        <v>1.9294700000000001E-2</v>
      </c>
    </row>
    <row r="12" spans="1:8" x14ac:dyDescent="0.3">
      <c r="A12" s="32" t="s">
        <v>474</v>
      </c>
      <c r="B12" s="33" t="s">
        <v>475</v>
      </c>
      <c r="C12" s="34" t="s">
        <v>217</v>
      </c>
      <c r="D12" s="35">
        <v>1</v>
      </c>
      <c r="E12" s="36">
        <v>5</v>
      </c>
      <c r="F12" s="35">
        <v>1.2E-2</v>
      </c>
      <c r="G12" s="36">
        <v>0.06</v>
      </c>
      <c r="H12" s="37">
        <v>3.9920200000000003E-2</v>
      </c>
    </row>
    <row r="13" spans="1:8" x14ac:dyDescent="0.3">
      <c r="A13" s="32" t="s">
        <v>476</v>
      </c>
      <c r="B13" s="33" t="s">
        <v>477</v>
      </c>
      <c r="C13" s="34" t="s">
        <v>217</v>
      </c>
      <c r="D13" s="35">
        <v>0.5</v>
      </c>
      <c r="E13" s="36">
        <v>40</v>
      </c>
      <c r="F13" s="35">
        <v>1.2E-2</v>
      </c>
      <c r="G13" s="36">
        <v>0.24</v>
      </c>
      <c r="H13" s="37">
        <v>0.15968060000000001</v>
      </c>
    </row>
    <row r="14" spans="1:8" x14ac:dyDescent="0.3">
      <c r="A14" s="32" t="s">
        <v>478</v>
      </c>
      <c r="B14" s="33" t="s">
        <v>479</v>
      </c>
      <c r="C14" s="34" t="s">
        <v>217</v>
      </c>
      <c r="D14" s="35">
        <v>0.5</v>
      </c>
      <c r="E14" s="36">
        <v>105</v>
      </c>
      <c r="F14" s="35">
        <v>1.2E-2</v>
      </c>
      <c r="G14" s="36">
        <v>0.63</v>
      </c>
      <c r="H14" s="37">
        <v>0.41916170000000003</v>
      </c>
    </row>
    <row r="15" spans="1:8" x14ac:dyDescent="0.3">
      <c r="A15" s="32" t="s">
        <v>218</v>
      </c>
      <c r="B15" s="33" t="s">
        <v>219</v>
      </c>
      <c r="C15" s="34" t="s">
        <v>220</v>
      </c>
      <c r="D15" s="35" t="s">
        <v>290</v>
      </c>
      <c r="E15" s="36" t="s">
        <v>1</v>
      </c>
      <c r="F15" s="35" t="s">
        <v>1</v>
      </c>
      <c r="G15" s="36">
        <v>2E-3</v>
      </c>
      <c r="H15" s="37">
        <v>1.3307E-3</v>
      </c>
    </row>
    <row r="16" spans="1:8" x14ac:dyDescent="0.3">
      <c r="A16" s="142" t="s">
        <v>224</v>
      </c>
      <c r="B16" s="142"/>
      <c r="C16" s="142"/>
      <c r="D16" s="142"/>
      <c r="E16" s="142"/>
      <c r="F16" s="142"/>
      <c r="G16" s="36">
        <v>0.96099999999999997</v>
      </c>
      <c r="H16" s="37">
        <v>0.63938790000000001</v>
      </c>
    </row>
    <row r="17" spans="1:8" x14ac:dyDescent="0.3">
      <c r="A17" s="26"/>
      <c r="B17" s="21"/>
      <c r="C17" s="26"/>
      <c r="D17" s="27"/>
      <c r="E17" s="28"/>
      <c r="F17" s="27"/>
      <c r="G17" s="27"/>
      <c r="H17" s="28"/>
    </row>
    <row r="18" spans="1:8" x14ac:dyDescent="0.3">
      <c r="A18" s="144" t="s">
        <v>225</v>
      </c>
      <c r="B18" s="144"/>
      <c r="C18" s="144"/>
      <c r="D18" s="144"/>
      <c r="E18" s="144"/>
      <c r="F18" s="144"/>
      <c r="G18" s="144"/>
      <c r="H18" s="144"/>
    </row>
    <row r="19" spans="1:8" x14ac:dyDescent="0.3">
      <c r="A19" s="29" t="s">
        <v>6</v>
      </c>
      <c r="B19" s="29" t="s">
        <v>7</v>
      </c>
      <c r="C19" s="29" t="s">
        <v>8</v>
      </c>
      <c r="D19" s="30" t="s">
        <v>9</v>
      </c>
      <c r="E19" s="31" t="s">
        <v>211</v>
      </c>
      <c r="F19" s="38"/>
      <c r="G19" s="31" t="s">
        <v>213</v>
      </c>
      <c r="H19" s="31" t="s">
        <v>214</v>
      </c>
    </row>
    <row r="20" spans="1:8" x14ac:dyDescent="0.3">
      <c r="A20" s="32" t="s">
        <v>449</v>
      </c>
      <c r="B20" s="33" t="s">
        <v>450</v>
      </c>
      <c r="C20" s="34" t="s">
        <v>77</v>
      </c>
      <c r="D20" s="35">
        <v>5.0000000000000001E-3</v>
      </c>
      <c r="E20" s="36">
        <v>8.17</v>
      </c>
      <c r="F20" s="38"/>
      <c r="G20" s="36">
        <v>4.1000000000000002E-2</v>
      </c>
      <c r="H20" s="37">
        <v>2.7278799999999999E-2</v>
      </c>
    </row>
    <row r="21" spans="1:8" x14ac:dyDescent="0.3">
      <c r="A21" s="39" t="s">
        <v>482</v>
      </c>
      <c r="B21" s="33" t="s">
        <v>483</v>
      </c>
      <c r="C21" s="34" t="s">
        <v>77</v>
      </c>
      <c r="D21" s="35">
        <v>5.0000000000000001E-3</v>
      </c>
      <c r="E21" s="36">
        <v>5.61</v>
      </c>
      <c r="F21" s="38"/>
      <c r="G21" s="36">
        <v>2.8000000000000001E-2</v>
      </c>
      <c r="H21" s="37">
        <v>1.8629400000000001E-2</v>
      </c>
    </row>
    <row r="22" spans="1:8" x14ac:dyDescent="0.3">
      <c r="A22" s="39" t="s">
        <v>507</v>
      </c>
      <c r="B22" s="33" t="s">
        <v>508</v>
      </c>
      <c r="C22" s="34" t="s">
        <v>509</v>
      </c>
      <c r="D22" s="35">
        <v>5.0000000000000001E-3</v>
      </c>
      <c r="E22" s="36">
        <v>13</v>
      </c>
      <c r="F22" s="38"/>
      <c r="G22" s="36">
        <v>6.5000000000000002E-2</v>
      </c>
      <c r="H22" s="37">
        <v>4.3246800000000002E-2</v>
      </c>
    </row>
    <row r="23" spans="1:8" x14ac:dyDescent="0.3">
      <c r="A23" s="39" t="s">
        <v>490</v>
      </c>
      <c r="B23" s="33" t="s">
        <v>491</v>
      </c>
      <c r="C23" s="34" t="s">
        <v>77</v>
      </c>
      <c r="D23" s="35">
        <v>0.01</v>
      </c>
      <c r="E23" s="36">
        <v>21.13</v>
      </c>
      <c r="F23" s="38"/>
      <c r="G23" s="36">
        <v>0.21099999999999999</v>
      </c>
      <c r="H23" s="37">
        <v>0.14038589999999998</v>
      </c>
    </row>
    <row r="24" spans="1:8" ht="22.8" x14ac:dyDescent="0.3">
      <c r="A24" s="39" t="s">
        <v>502</v>
      </c>
      <c r="B24" s="33" t="s">
        <v>503</v>
      </c>
      <c r="C24" s="34" t="s">
        <v>77</v>
      </c>
      <c r="D24" s="35">
        <v>0.01</v>
      </c>
      <c r="E24" s="36">
        <v>1.05</v>
      </c>
      <c r="F24" s="38"/>
      <c r="G24" s="36">
        <v>1.0999999999999999E-2</v>
      </c>
      <c r="H24" s="37">
        <v>7.3187E-3</v>
      </c>
    </row>
    <row r="25" spans="1:8" x14ac:dyDescent="0.3">
      <c r="A25" s="142" t="s">
        <v>226</v>
      </c>
      <c r="B25" s="142"/>
      <c r="C25" s="142"/>
      <c r="D25" s="142"/>
      <c r="E25" s="142"/>
      <c r="F25" s="142"/>
      <c r="G25" s="36">
        <v>0.35599999999999998</v>
      </c>
      <c r="H25" s="37">
        <v>0.2368596</v>
      </c>
    </row>
    <row r="26" spans="1:8" x14ac:dyDescent="0.3">
      <c r="A26" s="26"/>
      <c r="B26" s="21"/>
      <c r="C26" s="26"/>
      <c r="D26" s="27"/>
      <c r="E26" s="28"/>
      <c r="F26" s="27"/>
      <c r="G26" s="27"/>
      <c r="H26" s="28"/>
    </row>
    <row r="27" spans="1:8" x14ac:dyDescent="0.3">
      <c r="A27" s="144" t="s">
        <v>227</v>
      </c>
      <c r="B27" s="144"/>
      <c r="C27" s="144"/>
      <c r="D27" s="144"/>
      <c r="E27" s="144"/>
      <c r="F27" s="144"/>
      <c r="G27" s="144"/>
      <c r="H27" s="144"/>
    </row>
    <row r="28" spans="1:8" x14ac:dyDescent="0.3">
      <c r="A28" s="29" t="s">
        <v>6</v>
      </c>
      <c r="B28" s="29" t="s">
        <v>7</v>
      </c>
      <c r="C28" s="29" t="s">
        <v>8</v>
      </c>
      <c r="D28" s="29" t="s">
        <v>9</v>
      </c>
      <c r="E28" s="29" t="s">
        <v>228</v>
      </c>
      <c r="F28" s="29" t="s">
        <v>229</v>
      </c>
      <c r="G28" s="29" t="s">
        <v>213</v>
      </c>
      <c r="H28" s="31" t="s">
        <v>214</v>
      </c>
    </row>
    <row r="29" spans="1:8" x14ac:dyDescent="0.3">
      <c r="A29" s="32"/>
      <c r="B29" s="33"/>
      <c r="C29" s="34"/>
      <c r="D29" s="35"/>
      <c r="E29" s="36"/>
      <c r="F29" s="40"/>
      <c r="G29" s="6"/>
      <c r="H29" s="37"/>
    </row>
    <row r="30" spans="1:8" x14ac:dyDescent="0.3">
      <c r="A30" s="142" t="s">
        <v>230</v>
      </c>
      <c r="B30" s="143"/>
      <c r="C30" s="143"/>
      <c r="D30" s="143"/>
      <c r="E30" s="143"/>
      <c r="F30" s="143"/>
      <c r="G30" s="36">
        <v>0</v>
      </c>
      <c r="H30" s="37">
        <v>0</v>
      </c>
    </row>
    <row r="31" spans="1:8" x14ac:dyDescent="0.3">
      <c r="A31" s="26"/>
      <c r="B31" s="21"/>
      <c r="C31" s="26"/>
      <c r="D31" s="27"/>
      <c r="E31" s="28"/>
      <c r="F31" s="27"/>
      <c r="G31" s="27"/>
      <c r="H31" s="28"/>
    </row>
    <row r="32" spans="1:8" x14ac:dyDescent="0.3">
      <c r="A32" s="144" t="s">
        <v>231</v>
      </c>
      <c r="B32" s="144"/>
      <c r="C32" s="144"/>
      <c r="D32" s="144"/>
      <c r="E32" s="144"/>
      <c r="F32" s="144"/>
      <c r="G32" s="144"/>
      <c r="H32" s="144"/>
    </row>
    <row r="33" spans="1:8" ht="13.5" customHeight="1" x14ac:dyDescent="0.3">
      <c r="A33" s="29" t="s">
        <v>6</v>
      </c>
      <c r="B33" s="144" t="s">
        <v>7</v>
      </c>
      <c r="C33" s="144"/>
      <c r="D33" s="29" t="s">
        <v>232</v>
      </c>
      <c r="E33" s="29" t="s">
        <v>233</v>
      </c>
      <c r="F33" s="29" t="s">
        <v>212</v>
      </c>
      <c r="G33" s="29" t="s">
        <v>213</v>
      </c>
      <c r="H33" s="31" t="s">
        <v>214</v>
      </c>
    </row>
    <row r="34" spans="1:8" ht="12.75" customHeight="1" x14ac:dyDescent="0.3">
      <c r="A34" s="32" t="s">
        <v>286</v>
      </c>
      <c r="B34" s="152" t="s">
        <v>287</v>
      </c>
      <c r="C34" s="152"/>
      <c r="D34" s="36">
        <v>1</v>
      </c>
      <c r="E34" s="36">
        <v>4.04</v>
      </c>
      <c r="F34" s="35">
        <v>1.2E-2</v>
      </c>
      <c r="G34" s="36">
        <v>4.8000000000000001E-2</v>
      </c>
      <c r="H34" s="37">
        <v>3.1936100000000002E-2</v>
      </c>
    </row>
    <row r="35" spans="1:8" x14ac:dyDescent="0.3">
      <c r="A35" s="32" t="s">
        <v>238</v>
      </c>
      <c r="B35" s="152" t="s">
        <v>239</v>
      </c>
      <c r="C35" s="152"/>
      <c r="D35" s="36">
        <v>1</v>
      </c>
      <c r="E35" s="36">
        <v>3.6</v>
      </c>
      <c r="F35" s="35">
        <v>1.2E-2</v>
      </c>
      <c r="G35" s="36">
        <v>4.2999999999999997E-2</v>
      </c>
      <c r="H35" s="37">
        <v>2.8609399999999997E-2</v>
      </c>
    </row>
    <row r="36" spans="1:8" x14ac:dyDescent="0.3">
      <c r="A36" s="32" t="s">
        <v>494</v>
      </c>
      <c r="B36" s="152" t="s">
        <v>495</v>
      </c>
      <c r="C36" s="152"/>
      <c r="D36" s="36">
        <v>1</v>
      </c>
      <c r="E36" s="36">
        <v>3.95</v>
      </c>
      <c r="F36" s="35">
        <v>1.2E-2</v>
      </c>
      <c r="G36" s="36">
        <v>4.7E-2</v>
      </c>
      <c r="H36" s="37">
        <v>3.1270800000000001E-2</v>
      </c>
    </row>
    <row r="37" spans="1:8" x14ac:dyDescent="0.3">
      <c r="A37" s="32" t="s">
        <v>496</v>
      </c>
      <c r="B37" s="152" t="s">
        <v>497</v>
      </c>
      <c r="C37" s="152"/>
      <c r="D37" s="36">
        <v>1</v>
      </c>
      <c r="E37" s="36">
        <v>4.04</v>
      </c>
      <c r="F37" s="35">
        <v>1.2E-2</v>
      </c>
      <c r="G37" s="36">
        <v>4.8000000000000001E-2</v>
      </c>
      <c r="H37" s="37">
        <v>3.1936100000000002E-2</v>
      </c>
    </row>
    <row r="38" spans="1:8" x14ac:dyDescent="0.3">
      <c r="A38" s="142" t="s">
        <v>240</v>
      </c>
      <c r="B38" s="142"/>
      <c r="C38" s="142"/>
      <c r="D38" s="142"/>
      <c r="E38" s="142"/>
      <c r="F38" s="142"/>
      <c r="G38" s="36">
        <v>0.186</v>
      </c>
      <c r="H38" s="37">
        <v>0.1237524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7" t="s">
        <v>241</v>
      </c>
      <c r="B40" s="148"/>
      <c r="C40" s="148"/>
      <c r="D40" s="148"/>
      <c r="E40" s="148"/>
      <c r="F40" s="148"/>
      <c r="G40" s="42"/>
      <c r="H40" s="20">
        <v>1.5029999999999999</v>
      </c>
    </row>
    <row r="41" spans="1:8" x14ac:dyDescent="0.3">
      <c r="A41" s="41"/>
      <c r="B41" s="42"/>
      <c r="C41" s="42"/>
      <c r="D41" s="42"/>
      <c r="E41" s="42"/>
      <c r="F41" s="42"/>
      <c r="G41" s="42"/>
      <c r="H41" s="20"/>
    </row>
    <row r="42" spans="1:8" x14ac:dyDescent="0.3">
      <c r="A42" s="149" t="s">
        <v>242</v>
      </c>
      <c r="B42" s="150"/>
      <c r="C42" s="150"/>
      <c r="D42" s="150"/>
      <c r="E42" s="150"/>
      <c r="F42" s="150"/>
      <c r="G42" s="150"/>
      <c r="H42" s="151"/>
    </row>
    <row r="43" spans="1:8" x14ac:dyDescent="0.3">
      <c r="A43" s="147" t="s">
        <v>243</v>
      </c>
      <c r="B43" s="148"/>
      <c r="C43" s="148"/>
      <c r="D43" s="148"/>
      <c r="E43" s="148"/>
      <c r="F43" s="148"/>
      <c r="G43" s="42"/>
      <c r="H43" s="20">
        <v>0.316</v>
      </c>
    </row>
    <row r="44" spans="1:8" x14ac:dyDescent="0.3">
      <c r="A44" s="26"/>
      <c r="B44" s="21"/>
      <c r="C44" s="26"/>
      <c r="D44" s="27"/>
      <c r="E44" s="28"/>
      <c r="F44" s="27"/>
      <c r="G44" s="27"/>
      <c r="H44" s="28"/>
    </row>
    <row r="45" spans="1:8" x14ac:dyDescent="0.3">
      <c r="A45" s="145" t="s">
        <v>244</v>
      </c>
      <c r="B45" s="146"/>
      <c r="C45" s="146"/>
      <c r="D45" s="146"/>
      <c r="E45" s="146"/>
      <c r="F45" s="146"/>
      <c r="G45" s="43"/>
      <c r="H45" s="44">
        <v>1.819</v>
      </c>
    </row>
    <row r="46" spans="1:8" x14ac:dyDescent="0.3">
      <c r="A46" s="45"/>
      <c r="B46" s="23"/>
      <c r="C46" s="24"/>
      <c r="D46" s="46"/>
      <c r="E46" s="25"/>
      <c r="F46" s="46"/>
      <c r="G46" s="46"/>
      <c r="H46" s="25"/>
    </row>
    <row r="47" spans="1:8" x14ac:dyDescent="0.3">
      <c r="A47" s="47" t="s">
        <v>203</v>
      </c>
      <c r="B47" s="48" t="s">
        <v>510</v>
      </c>
      <c r="C47" s="49"/>
      <c r="D47" s="50"/>
      <c r="E47" s="50"/>
      <c r="F47" s="50"/>
      <c r="G47" s="50"/>
      <c r="H47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5:F25"/>
    <mergeCell ref="A16:F16"/>
    <mergeCell ref="A18:H18"/>
    <mergeCell ref="F2:H2"/>
    <mergeCell ref="B3:H3"/>
    <mergeCell ref="B4:H4"/>
    <mergeCell ref="A1:H1"/>
    <mergeCell ref="B5:H5"/>
    <mergeCell ref="B2:D2"/>
    <mergeCell ref="A7:H7"/>
    <mergeCell ref="A9:H9"/>
    <mergeCell ref="A27:H27"/>
    <mergeCell ref="A30:F30"/>
    <mergeCell ref="A32:H32"/>
    <mergeCell ref="A45:F45"/>
    <mergeCell ref="A43:F43"/>
    <mergeCell ref="A38:F38"/>
    <mergeCell ref="A40:F40"/>
    <mergeCell ref="A42:H42"/>
    <mergeCell ref="B35:C35"/>
    <mergeCell ref="B36:C36"/>
    <mergeCell ref="B37:C37"/>
    <mergeCell ref="B34:C34"/>
    <mergeCell ref="B33:C33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IV44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121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122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77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511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618</v>
      </c>
      <c r="B11" s="33" t="s">
        <v>619</v>
      </c>
      <c r="C11" s="34" t="s">
        <v>217</v>
      </c>
      <c r="D11" s="35">
        <v>1</v>
      </c>
      <c r="E11" s="36">
        <v>5.71</v>
      </c>
      <c r="F11" s="35">
        <v>5.3499999999999997E-3</v>
      </c>
      <c r="G11" s="36">
        <v>3.1E-2</v>
      </c>
      <c r="H11" s="37">
        <v>1.4492799999999998E-2</v>
      </c>
    </row>
    <row r="12" spans="1:8" x14ac:dyDescent="0.3">
      <c r="A12" s="32" t="s">
        <v>512</v>
      </c>
      <c r="B12" s="33" t="s">
        <v>513</v>
      </c>
      <c r="C12" s="34" t="s">
        <v>217</v>
      </c>
      <c r="D12" s="35">
        <v>1</v>
      </c>
      <c r="E12" s="36">
        <v>2.14</v>
      </c>
      <c r="F12" s="35">
        <v>5.3499999999999997E-3</v>
      </c>
      <c r="G12" s="36">
        <v>1.0999999999999999E-2</v>
      </c>
      <c r="H12" s="37">
        <v>5.1426000000000006E-3</v>
      </c>
    </row>
    <row r="13" spans="1:8" x14ac:dyDescent="0.3">
      <c r="A13" s="32" t="s">
        <v>514</v>
      </c>
      <c r="B13" s="33" t="s">
        <v>515</v>
      </c>
      <c r="C13" s="34" t="s">
        <v>217</v>
      </c>
      <c r="D13" s="35">
        <v>1</v>
      </c>
      <c r="E13" s="36">
        <v>2.85</v>
      </c>
      <c r="F13" s="35">
        <v>5.3499999999999997E-3</v>
      </c>
      <c r="G13" s="36">
        <v>1.4999999999999999E-2</v>
      </c>
      <c r="H13" s="37">
        <v>7.0125999999999999E-3</v>
      </c>
    </row>
    <row r="14" spans="1:8" x14ac:dyDescent="0.3">
      <c r="A14" s="32" t="s">
        <v>478</v>
      </c>
      <c r="B14" s="33" t="s">
        <v>479</v>
      </c>
      <c r="C14" s="34" t="s">
        <v>217</v>
      </c>
      <c r="D14" s="35">
        <v>1</v>
      </c>
      <c r="E14" s="36">
        <v>105</v>
      </c>
      <c r="F14" s="35">
        <v>5.3499999999999997E-3</v>
      </c>
      <c r="G14" s="36">
        <v>0.56200000000000006</v>
      </c>
      <c r="H14" s="37">
        <v>0.26273959999999996</v>
      </c>
    </row>
    <row r="15" spans="1:8" x14ac:dyDescent="0.3">
      <c r="A15" s="142" t="s">
        <v>224</v>
      </c>
      <c r="B15" s="142"/>
      <c r="C15" s="142"/>
      <c r="D15" s="142"/>
      <c r="E15" s="142"/>
      <c r="F15" s="142"/>
      <c r="G15" s="36">
        <v>0.61899999999999999</v>
      </c>
      <c r="H15" s="37">
        <v>0.28938759999999997</v>
      </c>
    </row>
    <row r="16" spans="1:8" x14ac:dyDescent="0.3">
      <c r="A16" s="26"/>
      <c r="B16" s="21"/>
      <c r="C16" s="26"/>
      <c r="D16" s="27"/>
      <c r="E16" s="28"/>
      <c r="F16" s="27"/>
      <c r="G16" s="27"/>
      <c r="H16" s="28"/>
    </row>
    <row r="17" spans="1:8" x14ac:dyDescent="0.3">
      <c r="A17" s="144" t="s">
        <v>225</v>
      </c>
      <c r="B17" s="144"/>
      <c r="C17" s="144"/>
      <c r="D17" s="144"/>
      <c r="E17" s="144"/>
      <c r="F17" s="144"/>
      <c r="G17" s="144"/>
      <c r="H17" s="144"/>
    </row>
    <row r="18" spans="1:8" x14ac:dyDescent="0.3">
      <c r="A18" s="29" t="s">
        <v>6</v>
      </c>
      <c r="B18" s="29" t="s">
        <v>7</v>
      </c>
      <c r="C18" s="29" t="s">
        <v>8</v>
      </c>
      <c r="D18" s="30" t="s">
        <v>9</v>
      </c>
      <c r="E18" s="31" t="s">
        <v>211</v>
      </c>
      <c r="F18" s="38"/>
      <c r="G18" s="31" t="s">
        <v>213</v>
      </c>
      <c r="H18" s="31" t="s">
        <v>214</v>
      </c>
    </row>
    <row r="19" spans="1:8" x14ac:dyDescent="0.3">
      <c r="A19" s="32" t="s">
        <v>449</v>
      </c>
      <c r="B19" s="33" t="s">
        <v>450</v>
      </c>
      <c r="C19" s="34" t="s">
        <v>77</v>
      </c>
      <c r="D19" s="35">
        <v>0.1</v>
      </c>
      <c r="E19" s="36">
        <v>8.17</v>
      </c>
      <c r="F19" s="38"/>
      <c r="G19" s="36">
        <v>0.81699999999999995</v>
      </c>
      <c r="H19" s="37">
        <v>0.38195419999999997</v>
      </c>
    </row>
    <row r="20" spans="1:8" x14ac:dyDescent="0.3">
      <c r="A20" s="39" t="s">
        <v>492</v>
      </c>
      <c r="B20" s="33" t="s">
        <v>493</v>
      </c>
      <c r="C20" s="34" t="s">
        <v>401</v>
      </c>
      <c r="D20" s="35">
        <v>1</v>
      </c>
      <c r="E20" s="36">
        <v>0.6</v>
      </c>
      <c r="F20" s="38"/>
      <c r="G20" s="36">
        <v>0.6</v>
      </c>
      <c r="H20" s="37">
        <v>0.2805049</v>
      </c>
    </row>
    <row r="21" spans="1:8" x14ac:dyDescent="0.3">
      <c r="A21" s="142" t="s">
        <v>226</v>
      </c>
      <c r="B21" s="142"/>
      <c r="C21" s="142"/>
      <c r="D21" s="142"/>
      <c r="E21" s="142"/>
      <c r="F21" s="142"/>
      <c r="G21" s="36">
        <v>1.4169999999999998</v>
      </c>
      <c r="H21" s="37">
        <v>0.66245909999999997</v>
      </c>
    </row>
    <row r="22" spans="1:8" x14ac:dyDescent="0.3">
      <c r="A22" s="26"/>
      <c r="B22" s="21"/>
      <c r="C22" s="26"/>
      <c r="D22" s="27"/>
      <c r="E22" s="28"/>
      <c r="F22" s="27"/>
      <c r="G22" s="27"/>
      <c r="H22" s="28"/>
    </row>
    <row r="23" spans="1:8" x14ac:dyDescent="0.3">
      <c r="A23" s="144" t="s">
        <v>227</v>
      </c>
      <c r="B23" s="144"/>
      <c r="C23" s="144"/>
      <c r="D23" s="144"/>
      <c r="E23" s="144"/>
      <c r="F23" s="144"/>
      <c r="G23" s="144"/>
      <c r="H23" s="144"/>
    </row>
    <row r="24" spans="1:8" x14ac:dyDescent="0.3">
      <c r="A24" s="29" t="s">
        <v>6</v>
      </c>
      <c r="B24" s="29" t="s">
        <v>7</v>
      </c>
      <c r="C24" s="29" t="s">
        <v>8</v>
      </c>
      <c r="D24" s="29" t="s">
        <v>9</v>
      </c>
      <c r="E24" s="29" t="s">
        <v>228</v>
      </c>
      <c r="F24" s="29" t="s">
        <v>229</v>
      </c>
      <c r="G24" s="29" t="s">
        <v>213</v>
      </c>
      <c r="H24" s="31" t="s">
        <v>214</v>
      </c>
    </row>
    <row r="25" spans="1:8" x14ac:dyDescent="0.3">
      <c r="A25" s="32"/>
      <c r="B25" s="33"/>
      <c r="C25" s="34"/>
      <c r="D25" s="35"/>
      <c r="E25" s="36"/>
      <c r="F25" s="40"/>
      <c r="G25" s="6"/>
      <c r="H25" s="37"/>
    </row>
    <row r="26" spans="1:8" x14ac:dyDescent="0.3">
      <c r="A26" s="142" t="s">
        <v>230</v>
      </c>
      <c r="B26" s="143"/>
      <c r="C26" s="143"/>
      <c r="D26" s="143"/>
      <c r="E26" s="143"/>
      <c r="F26" s="143"/>
      <c r="G26" s="36">
        <v>0</v>
      </c>
      <c r="H26" s="37">
        <v>0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231</v>
      </c>
      <c r="B28" s="144"/>
      <c r="C28" s="144"/>
      <c r="D28" s="144"/>
      <c r="E28" s="144"/>
      <c r="F28" s="144"/>
      <c r="G28" s="144"/>
      <c r="H28" s="144"/>
    </row>
    <row r="29" spans="1:8" ht="13.5" customHeight="1" x14ac:dyDescent="0.3">
      <c r="A29" s="29" t="s">
        <v>6</v>
      </c>
      <c r="B29" s="144" t="s">
        <v>7</v>
      </c>
      <c r="C29" s="144"/>
      <c r="D29" s="29" t="s">
        <v>232</v>
      </c>
      <c r="E29" s="29" t="s">
        <v>233</v>
      </c>
      <c r="F29" s="29" t="s">
        <v>212</v>
      </c>
      <c r="G29" s="29" t="s">
        <v>213</v>
      </c>
      <c r="H29" s="31" t="s">
        <v>214</v>
      </c>
    </row>
    <row r="30" spans="1:8" ht="12.75" customHeight="1" x14ac:dyDescent="0.3">
      <c r="A30" s="32" t="s">
        <v>238</v>
      </c>
      <c r="B30" s="152" t="s">
        <v>239</v>
      </c>
      <c r="C30" s="152"/>
      <c r="D30" s="36">
        <v>1</v>
      </c>
      <c r="E30" s="36">
        <v>3.6</v>
      </c>
      <c r="F30" s="35">
        <v>5.3499999999999997E-3</v>
      </c>
      <c r="G30" s="36">
        <v>1.9E-2</v>
      </c>
      <c r="H30" s="37">
        <v>8.8827000000000003E-3</v>
      </c>
    </row>
    <row r="31" spans="1:8" x14ac:dyDescent="0.3">
      <c r="A31" s="32" t="s">
        <v>286</v>
      </c>
      <c r="B31" s="152" t="s">
        <v>287</v>
      </c>
      <c r="C31" s="152"/>
      <c r="D31" s="36">
        <v>1</v>
      </c>
      <c r="E31" s="36">
        <v>4.04</v>
      </c>
      <c r="F31" s="35">
        <v>5.3499999999999997E-3</v>
      </c>
      <c r="G31" s="36">
        <v>2.1999999999999999E-2</v>
      </c>
      <c r="H31" s="37">
        <v>1.0285200000000001E-2</v>
      </c>
    </row>
    <row r="32" spans="1:8" x14ac:dyDescent="0.3">
      <c r="A32" s="32" t="s">
        <v>253</v>
      </c>
      <c r="B32" s="152" t="s">
        <v>254</v>
      </c>
      <c r="C32" s="152"/>
      <c r="D32" s="36">
        <v>1</v>
      </c>
      <c r="E32" s="36">
        <v>3.6</v>
      </c>
      <c r="F32" s="35">
        <v>5.3499999999999997E-3</v>
      </c>
      <c r="G32" s="36">
        <v>1.9E-2</v>
      </c>
      <c r="H32" s="37">
        <v>8.8827000000000003E-3</v>
      </c>
    </row>
    <row r="33" spans="1:8" x14ac:dyDescent="0.3">
      <c r="A33" s="32" t="s">
        <v>494</v>
      </c>
      <c r="B33" s="152" t="s">
        <v>495</v>
      </c>
      <c r="C33" s="152"/>
      <c r="D33" s="36">
        <v>1</v>
      </c>
      <c r="E33" s="36">
        <v>3.95</v>
      </c>
      <c r="F33" s="35">
        <v>5.3499999999999997E-3</v>
      </c>
      <c r="G33" s="36">
        <v>2.1000000000000001E-2</v>
      </c>
      <c r="H33" s="37">
        <v>9.8177000000000004E-3</v>
      </c>
    </row>
    <row r="34" spans="1:8" x14ac:dyDescent="0.3">
      <c r="A34" s="32" t="s">
        <v>496</v>
      </c>
      <c r="B34" s="152" t="s">
        <v>497</v>
      </c>
      <c r="C34" s="152"/>
      <c r="D34" s="36">
        <v>1</v>
      </c>
      <c r="E34" s="36">
        <v>4.04</v>
      </c>
      <c r="F34" s="35">
        <v>5.3499999999999997E-3</v>
      </c>
      <c r="G34" s="36">
        <v>2.1999999999999999E-2</v>
      </c>
      <c r="H34" s="37">
        <v>1.0285200000000001E-2</v>
      </c>
    </row>
    <row r="35" spans="1:8" x14ac:dyDescent="0.3">
      <c r="A35" s="142" t="s">
        <v>240</v>
      </c>
      <c r="B35" s="142"/>
      <c r="C35" s="142"/>
      <c r="D35" s="142"/>
      <c r="E35" s="142"/>
      <c r="F35" s="142"/>
      <c r="G35" s="36">
        <v>0.10300000000000001</v>
      </c>
      <c r="H35" s="37">
        <v>4.8153500000000002E-2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7" t="s">
        <v>241</v>
      </c>
      <c r="B37" s="148"/>
      <c r="C37" s="148"/>
      <c r="D37" s="148"/>
      <c r="E37" s="148"/>
      <c r="F37" s="148"/>
      <c r="G37" s="42"/>
      <c r="H37" s="20">
        <v>2.1389999999999998</v>
      </c>
    </row>
    <row r="38" spans="1:8" x14ac:dyDescent="0.3">
      <c r="A38" s="41"/>
      <c r="B38" s="42"/>
      <c r="C38" s="42"/>
      <c r="D38" s="42"/>
      <c r="E38" s="42"/>
      <c r="F38" s="42"/>
      <c r="G38" s="42"/>
      <c r="H38" s="20"/>
    </row>
    <row r="39" spans="1:8" x14ac:dyDescent="0.3">
      <c r="A39" s="149" t="s">
        <v>242</v>
      </c>
      <c r="B39" s="150"/>
      <c r="C39" s="150"/>
      <c r="D39" s="150"/>
      <c r="E39" s="150"/>
      <c r="F39" s="150"/>
      <c r="G39" s="150"/>
      <c r="H39" s="151"/>
    </row>
    <row r="40" spans="1:8" x14ac:dyDescent="0.3">
      <c r="A40" s="147" t="s">
        <v>243</v>
      </c>
      <c r="B40" s="148"/>
      <c r="C40" s="148"/>
      <c r="D40" s="148"/>
      <c r="E40" s="148"/>
      <c r="F40" s="148"/>
      <c r="G40" s="42"/>
      <c r="H40" s="20">
        <v>0.44900000000000001</v>
      </c>
    </row>
    <row r="41" spans="1:8" x14ac:dyDescent="0.3">
      <c r="A41" s="26"/>
      <c r="B41" s="21"/>
      <c r="C41" s="26"/>
      <c r="D41" s="27"/>
      <c r="E41" s="28"/>
      <c r="F41" s="27"/>
      <c r="G41" s="27"/>
      <c r="H41" s="28"/>
    </row>
    <row r="42" spans="1:8" x14ac:dyDescent="0.3">
      <c r="A42" s="145" t="s">
        <v>244</v>
      </c>
      <c r="B42" s="146"/>
      <c r="C42" s="146"/>
      <c r="D42" s="146"/>
      <c r="E42" s="146"/>
      <c r="F42" s="146"/>
      <c r="G42" s="43"/>
      <c r="H42" s="44">
        <v>2.5879999999999996</v>
      </c>
    </row>
    <row r="43" spans="1:8" x14ac:dyDescent="0.3">
      <c r="A43" s="45"/>
      <c r="B43" s="23"/>
      <c r="C43" s="24"/>
      <c r="D43" s="46"/>
      <c r="E43" s="25"/>
      <c r="F43" s="46"/>
      <c r="G43" s="46"/>
      <c r="H43" s="25"/>
    </row>
    <row r="44" spans="1:8" x14ac:dyDescent="0.3">
      <c r="A44" s="47" t="s">
        <v>203</v>
      </c>
      <c r="B44" s="48" t="s">
        <v>620</v>
      </c>
      <c r="C44" s="49"/>
      <c r="D44" s="50"/>
      <c r="E44" s="50"/>
      <c r="F44" s="50"/>
      <c r="G44" s="50"/>
      <c r="H44" s="50"/>
    </row>
  </sheetData>
  <sheetProtection formatCells="0" formatColumns="0" formatRows="0" insertColumns="0" insertRows="0" insertHyperlinks="0" deleteColumns="0" deleteRows="0" sort="0" autoFilter="0" pivotTables="0"/>
  <mergeCells count="25">
    <mergeCell ref="A15:F15"/>
    <mergeCell ref="A17:H17"/>
    <mergeCell ref="F2:H2"/>
    <mergeCell ref="B3:H3"/>
    <mergeCell ref="B4:H4"/>
    <mergeCell ref="A1:H1"/>
    <mergeCell ref="B5:H5"/>
    <mergeCell ref="B2:D2"/>
    <mergeCell ref="A7:H7"/>
    <mergeCell ref="A9:H9"/>
    <mergeCell ref="A21:F21"/>
    <mergeCell ref="A23:H23"/>
    <mergeCell ref="A26:F26"/>
    <mergeCell ref="A28:H28"/>
    <mergeCell ref="A42:F42"/>
    <mergeCell ref="A40:F40"/>
    <mergeCell ref="A35:F35"/>
    <mergeCell ref="A37:F37"/>
    <mergeCell ref="A39:H39"/>
    <mergeCell ref="B31:C31"/>
    <mergeCell ref="B32:C32"/>
    <mergeCell ref="B33:C33"/>
    <mergeCell ref="B34:C34"/>
    <mergeCell ref="B30:C30"/>
    <mergeCell ref="B29:C29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IV39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123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124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621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622</v>
      </c>
      <c r="B11" s="33" t="s">
        <v>623</v>
      </c>
      <c r="C11" s="34" t="s">
        <v>217</v>
      </c>
      <c r="D11" s="35">
        <v>2</v>
      </c>
      <c r="E11" s="36">
        <v>0.4</v>
      </c>
      <c r="F11" s="35">
        <v>0.4</v>
      </c>
      <c r="G11" s="36">
        <v>0.32</v>
      </c>
      <c r="H11" s="37">
        <v>4.6056400000000004E-2</v>
      </c>
    </row>
    <row r="12" spans="1:8" ht="22.8" x14ac:dyDescent="0.3">
      <c r="A12" s="32" t="s">
        <v>624</v>
      </c>
      <c r="B12" s="33" t="s">
        <v>625</v>
      </c>
      <c r="C12" s="34" t="s">
        <v>217</v>
      </c>
      <c r="D12" s="35">
        <v>2</v>
      </c>
      <c r="E12" s="36">
        <v>0.8</v>
      </c>
      <c r="F12" s="35">
        <v>0.4</v>
      </c>
      <c r="G12" s="36">
        <v>0.64</v>
      </c>
      <c r="H12" s="37">
        <v>9.2112800000000009E-2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0.96</v>
      </c>
      <c r="H13" s="37">
        <v>0.13816919999999999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x14ac:dyDescent="0.3">
      <c r="A17" s="39"/>
      <c r="B17" s="33"/>
      <c r="C17" s="34"/>
      <c r="D17" s="35"/>
      <c r="E17" s="36"/>
      <c r="F17" s="38"/>
      <c r="G17" s="36"/>
      <c r="H17" s="37"/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0</v>
      </c>
      <c r="H18" s="37">
        <v>0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ht="22.8" x14ac:dyDescent="0.3">
      <c r="A22" s="32" t="s">
        <v>626</v>
      </c>
      <c r="B22" s="33" t="s">
        <v>627</v>
      </c>
      <c r="C22" s="34" t="s">
        <v>628</v>
      </c>
      <c r="D22" s="35">
        <v>1</v>
      </c>
      <c r="E22" s="36">
        <v>6</v>
      </c>
      <c r="F22" s="51">
        <v>0.2</v>
      </c>
      <c r="G22" s="36">
        <v>1.2</v>
      </c>
      <c r="H22" s="37">
        <v>0.17271159999999999</v>
      </c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1.2</v>
      </c>
      <c r="H23" s="37">
        <v>0.17271159999999999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629</v>
      </c>
      <c r="B27" s="152" t="s">
        <v>630</v>
      </c>
      <c r="C27" s="152"/>
      <c r="D27" s="36">
        <v>1</v>
      </c>
      <c r="E27" s="36">
        <v>8</v>
      </c>
      <c r="F27" s="35">
        <v>0.2</v>
      </c>
      <c r="G27" s="36">
        <v>1.6</v>
      </c>
      <c r="H27" s="37">
        <v>0.23028210000000002</v>
      </c>
    </row>
    <row r="28" spans="1:8" x14ac:dyDescent="0.3">
      <c r="A28" s="32" t="s">
        <v>631</v>
      </c>
      <c r="B28" s="152" t="s">
        <v>632</v>
      </c>
      <c r="C28" s="152"/>
      <c r="D28" s="36">
        <v>1</v>
      </c>
      <c r="E28" s="36">
        <v>3.93</v>
      </c>
      <c r="F28" s="35">
        <v>0.4</v>
      </c>
      <c r="G28" s="36">
        <v>1.5720000000000001</v>
      </c>
      <c r="H28" s="37">
        <v>0.22625219999999999</v>
      </c>
    </row>
    <row r="29" spans="1:8" x14ac:dyDescent="0.3">
      <c r="A29" s="32" t="s">
        <v>633</v>
      </c>
      <c r="B29" s="152" t="s">
        <v>634</v>
      </c>
      <c r="C29" s="152"/>
      <c r="D29" s="36">
        <v>1</v>
      </c>
      <c r="E29" s="36">
        <v>4.04</v>
      </c>
      <c r="F29" s="35">
        <v>0.4</v>
      </c>
      <c r="G29" s="36">
        <v>1.6160000000000001</v>
      </c>
      <c r="H29" s="37">
        <v>0.23258489999999998</v>
      </c>
    </row>
    <row r="30" spans="1:8" x14ac:dyDescent="0.3">
      <c r="A30" s="142" t="s">
        <v>240</v>
      </c>
      <c r="B30" s="142"/>
      <c r="C30" s="142"/>
      <c r="D30" s="142"/>
      <c r="E30" s="142"/>
      <c r="F30" s="142"/>
      <c r="G30" s="36">
        <v>4.7880000000000003</v>
      </c>
      <c r="H30" s="37">
        <v>0.68911919999999993</v>
      </c>
    </row>
    <row r="31" spans="1:8" x14ac:dyDescent="0.3">
      <c r="A31" s="26"/>
      <c r="B31" s="21"/>
      <c r="C31" s="26"/>
      <c r="D31" s="27"/>
      <c r="E31" s="28"/>
      <c r="F31" s="27"/>
      <c r="G31" s="27"/>
      <c r="H31" s="28"/>
    </row>
    <row r="32" spans="1:8" x14ac:dyDescent="0.3">
      <c r="A32" s="147" t="s">
        <v>241</v>
      </c>
      <c r="B32" s="148"/>
      <c r="C32" s="148"/>
      <c r="D32" s="148"/>
      <c r="E32" s="148"/>
      <c r="F32" s="148"/>
      <c r="G32" s="42"/>
      <c r="H32" s="20">
        <v>6.9480000000000004</v>
      </c>
    </row>
    <row r="33" spans="1:8" x14ac:dyDescent="0.3">
      <c r="A33" s="41"/>
      <c r="B33" s="42"/>
      <c r="C33" s="42"/>
      <c r="D33" s="42"/>
      <c r="E33" s="42"/>
      <c r="F33" s="42"/>
      <c r="G33" s="42"/>
      <c r="H33" s="20"/>
    </row>
    <row r="34" spans="1:8" x14ac:dyDescent="0.3">
      <c r="A34" s="149" t="s">
        <v>242</v>
      </c>
      <c r="B34" s="150"/>
      <c r="C34" s="150"/>
      <c r="D34" s="150"/>
      <c r="E34" s="150"/>
      <c r="F34" s="150"/>
      <c r="G34" s="150"/>
      <c r="H34" s="151"/>
    </row>
    <row r="35" spans="1:8" x14ac:dyDescent="0.3">
      <c r="A35" s="147" t="s">
        <v>243</v>
      </c>
      <c r="B35" s="148"/>
      <c r="C35" s="148"/>
      <c r="D35" s="148"/>
      <c r="E35" s="148"/>
      <c r="F35" s="148"/>
      <c r="G35" s="42"/>
      <c r="H35" s="20">
        <v>1.4590000000000001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5" t="s">
        <v>244</v>
      </c>
      <c r="B37" s="146"/>
      <c r="C37" s="146"/>
      <c r="D37" s="146"/>
      <c r="E37" s="146"/>
      <c r="F37" s="146"/>
      <c r="G37" s="43"/>
      <c r="H37" s="44">
        <v>8.407</v>
      </c>
    </row>
    <row r="38" spans="1:8" x14ac:dyDescent="0.3">
      <c r="A38" s="45"/>
      <c r="B38" s="23"/>
      <c r="C38" s="24"/>
      <c r="D38" s="46"/>
      <c r="E38" s="25"/>
      <c r="F38" s="46"/>
      <c r="G38" s="46"/>
      <c r="H38" s="25"/>
    </row>
    <row r="39" spans="1:8" x14ac:dyDescent="0.3">
      <c r="A39" s="47" t="s">
        <v>203</v>
      </c>
      <c r="B39" s="48" t="s">
        <v>635</v>
      </c>
      <c r="C39" s="49"/>
      <c r="D39" s="50"/>
      <c r="E39" s="50"/>
      <c r="F39" s="50"/>
      <c r="G39" s="50"/>
      <c r="H39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8:F18"/>
    <mergeCell ref="A20:H20"/>
    <mergeCell ref="A13:F13"/>
    <mergeCell ref="A15:H15"/>
    <mergeCell ref="F2:H2"/>
    <mergeCell ref="B3:H3"/>
    <mergeCell ref="B4:H4"/>
    <mergeCell ref="A1:H1"/>
    <mergeCell ref="B5:H5"/>
    <mergeCell ref="B2:D2"/>
    <mergeCell ref="A7:H7"/>
    <mergeCell ref="A9:H9"/>
    <mergeCell ref="A23:F23"/>
    <mergeCell ref="A25:H25"/>
    <mergeCell ref="A37:F37"/>
    <mergeCell ref="A35:F35"/>
    <mergeCell ref="A30:F30"/>
    <mergeCell ref="A32:F32"/>
    <mergeCell ref="A34:H34"/>
    <mergeCell ref="B28:C28"/>
    <mergeCell ref="B29:C29"/>
    <mergeCell ref="B27:C27"/>
    <mergeCell ref="B26:C26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IV40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125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126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127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636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637</v>
      </c>
      <c r="B11" s="33" t="s">
        <v>638</v>
      </c>
      <c r="C11" s="34" t="s">
        <v>217</v>
      </c>
      <c r="D11" s="35">
        <v>1</v>
      </c>
      <c r="E11" s="36">
        <v>40</v>
      </c>
      <c r="F11" s="35">
        <v>1.2</v>
      </c>
      <c r="G11" s="36">
        <v>48</v>
      </c>
      <c r="H11" s="37">
        <v>0.11919539999999999</v>
      </c>
    </row>
    <row r="12" spans="1:8" ht="22.8" x14ac:dyDescent="0.3">
      <c r="A12" s="32" t="s">
        <v>624</v>
      </c>
      <c r="B12" s="33" t="s">
        <v>625</v>
      </c>
      <c r="C12" s="34" t="s">
        <v>217</v>
      </c>
      <c r="D12" s="35">
        <v>1</v>
      </c>
      <c r="E12" s="36">
        <v>0.8</v>
      </c>
      <c r="F12" s="35">
        <v>4</v>
      </c>
      <c r="G12" s="36">
        <v>3.2</v>
      </c>
      <c r="H12" s="37">
        <v>7.9463999999999993E-3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51.2</v>
      </c>
      <c r="H13" s="37">
        <v>0.1271418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ht="22.8" x14ac:dyDescent="0.3">
      <c r="A17" s="32" t="s">
        <v>639</v>
      </c>
      <c r="B17" s="33" t="s">
        <v>640</v>
      </c>
      <c r="C17" s="34" t="s">
        <v>84</v>
      </c>
      <c r="D17" s="35">
        <v>1</v>
      </c>
      <c r="E17" s="36">
        <v>280</v>
      </c>
      <c r="F17" s="38"/>
      <c r="G17" s="36">
        <v>280</v>
      </c>
      <c r="H17" s="37">
        <v>0.69530670000000006</v>
      </c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280</v>
      </c>
      <c r="H18" s="37">
        <v>0.69530670000000006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x14ac:dyDescent="0.3">
      <c r="A22" s="32" t="s">
        <v>641</v>
      </c>
      <c r="B22" s="33" t="s">
        <v>642</v>
      </c>
      <c r="C22" s="34" t="s">
        <v>628</v>
      </c>
      <c r="D22" s="35">
        <v>1</v>
      </c>
      <c r="E22" s="36">
        <v>50</v>
      </c>
      <c r="F22" s="51">
        <v>0.75</v>
      </c>
      <c r="G22" s="36">
        <v>37.5</v>
      </c>
      <c r="H22" s="37">
        <v>9.3121399999999993E-2</v>
      </c>
    </row>
    <row r="23" spans="1:8" ht="22.8" x14ac:dyDescent="0.3">
      <c r="A23" s="32" t="s">
        <v>626</v>
      </c>
      <c r="B23" s="33" t="s">
        <v>627</v>
      </c>
      <c r="C23" s="34" t="s">
        <v>628</v>
      </c>
      <c r="D23" s="35">
        <v>1</v>
      </c>
      <c r="E23" s="36">
        <v>6</v>
      </c>
      <c r="F23" s="40">
        <v>0.5</v>
      </c>
      <c r="G23" s="6">
        <v>3</v>
      </c>
      <c r="H23" s="37">
        <v>7.4497000000000001E-3</v>
      </c>
    </row>
    <row r="24" spans="1:8" x14ac:dyDescent="0.3">
      <c r="A24" s="142" t="s">
        <v>230</v>
      </c>
      <c r="B24" s="143"/>
      <c r="C24" s="143"/>
      <c r="D24" s="143"/>
      <c r="E24" s="143"/>
      <c r="F24" s="143"/>
      <c r="G24" s="36">
        <v>40.5</v>
      </c>
      <c r="H24" s="37">
        <v>0.1005711</v>
      </c>
    </row>
    <row r="25" spans="1:8" x14ac:dyDescent="0.3">
      <c r="A25" s="26"/>
      <c r="B25" s="21"/>
      <c r="C25" s="26"/>
      <c r="D25" s="27"/>
      <c r="E25" s="28"/>
      <c r="F25" s="27"/>
      <c r="G25" s="27"/>
      <c r="H25" s="28"/>
    </row>
    <row r="26" spans="1:8" x14ac:dyDescent="0.3">
      <c r="A26" s="144" t="s">
        <v>231</v>
      </c>
      <c r="B26" s="144"/>
      <c r="C26" s="144"/>
      <c r="D26" s="144"/>
      <c r="E26" s="144"/>
      <c r="F26" s="144"/>
      <c r="G26" s="144"/>
      <c r="H26" s="144"/>
    </row>
    <row r="27" spans="1:8" ht="13.5" customHeight="1" x14ac:dyDescent="0.3">
      <c r="A27" s="29" t="s">
        <v>6</v>
      </c>
      <c r="B27" s="144" t="s">
        <v>7</v>
      </c>
      <c r="C27" s="144"/>
      <c r="D27" s="29" t="s">
        <v>232</v>
      </c>
      <c r="E27" s="29" t="s">
        <v>233</v>
      </c>
      <c r="F27" s="29" t="s">
        <v>212</v>
      </c>
      <c r="G27" s="29" t="s">
        <v>213</v>
      </c>
      <c r="H27" s="31" t="s">
        <v>214</v>
      </c>
    </row>
    <row r="28" spans="1:8" ht="12.75" customHeight="1" x14ac:dyDescent="0.3">
      <c r="A28" s="32" t="s">
        <v>643</v>
      </c>
      <c r="B28" s="152" t="s">
        <v>644</v>
      </c>
      <c r="C28" s="152"/>
      <c r="D28" s="36">
        <v>1</v>
      </c>
      <c r="E28" s="36">
        <v>4.16</v>
      </c>
      <c r="F28" s="35">
        <v>2</v>
      </c>
      <c r="G28" s="36">
        <v>8.32</v>
      </c>
      <c r="H28" s="37">
        <v>2.0660500000000002E-2</v>
      </c>
    </row>
    <row r="29" spans="1:8" x14ac:dyDescent="0.3">
      <c r="A29" s="32" t="s">
        <v>633</v>
      </c>
      <c r="B29" s="152" t="s">
        <v>634</v>
      </c>
      <c r="C29" s="152"/>
      <c r="D29" s="36">
        <v>1</v>
      </c>
      <c r="E29" s="36">
        <v>4.04</v>
      </c>
      <c r="F29" s="35">
        <v>2</v>
      </c>
      <c r="G29" s="36">
        <v>8.08</v>
      </c>
      <c r="H29" s="37">
        <v>2.0064600000000002E-2</v>
      </c>
    </row>
    <row r="30" spans="1:8" x14ac:dyDescent="0.3">
      <c r="A30" s="32" t="s">
        <v>645</v>
      </c>
      <c r="B30" s="152" t="s">
        <v>646</v>
      </c>
      <c r="C30" s="152"/>
      <c r="D30" s="36">
        <v>1</v>
      </c>
      <c r="E30" s="36">
        <v>3.65</v>
      </c>
      <c r="F30" s="35">
        <v>4</v>
      </c>
      <c r="G30" s="36">
        <v>14.6</v>
      </c>
      <c r="H30" s="37">
        <v>3.6255299999999997E-2</v>
      </c>
    </row>
    <row r="31" spans="1:8" x14ac:dyDescent="0.3">
      <c r="A31" s="142" t="s">
        <v>240</v>
      </c>
      <c r="B31" s="142"/>
      <c r="C31" s="142"/>
      <c r="D31" s="142"/>
      <c r="E31" s="142"/>
      <c r="F31" s="142"/>
      <c r="G31" s="36">
        <v>31</v>
      </c>
      <c r="H31" s="37">
        <v>7.6980400000000004E-2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7" t="s">
        <v>241</v>
      </c>
      <c r="B33" s="148"/>
      <c r="C33" s="148"/>
      <c r="D33" s="148"/>
      <c r="E33" s="148"/>
      <c r="F33" s="148"/>
      <c r="G33" s="42"/>
      <c r="H33" s="20">
        <v>402.7</v>
      </c>
    </row>
    <row r="34" spans="1:8" x14ac:dyDescent="0.3">
      <c r="A34" s="41"/>
      <c r="B34" s="42"/>
      <c r="C34" s="42"/>
      <c r="D34" s="42"/>
      <c r="E34" s="42"/>
      <c r="F34" s="42"/>
      <c r="G34" s="42"/>
      <c r="H34" s="20"/>
    </row>
    <row r="35" spans="1:8" x14ac:dyDescent="0.3">
      <c r="A35" s="149" t="s">
        <v>242</v>
      </c>
      <c r="B35" s="150"/>
      <c r="C35" s="150"/>
      <c r="D35" s="150"/>
      <c r="E35" s="150"/>
      <c r="F35" s="150"/>
      <c r="G35" s="150"/>
      <c r="H35" s="151"/>
    </row>
    <row r="36" spans="1:8" x14ac:dyDescent="0.3">
      <c r="A36" s="147" t="s">
        <v>243</v>
      </c>
      <c r="B36" s="148"/>
      <c r="C36" s="148"/>
      <c r="D36" s="148"/>
      <c r="E36" s="148"/>
      <c r="F36" s="148"/>
      <c r="G36" s="42"/>
      <c r="H36" s="20">
        <v>84.566999999999993</v>
      </c>
    </row>
    <row r="37" spans="1:8" x14ac:dyDescent="0.3">
      <c r="A37" s="26"/>
      <c r="B37" s="21"/>
      <c r="C37" s="26"/>
      <c r="D37" s="27"/>
      <c r="E37" s="28"/>
      <c r="F37" s="27"/>
      <c r="G37" s="27"/>
      <c r="H37" s="28"/>
    </row>
    <row r="38" spans="1:8" x14ac:dyDescent="0.3">
      <c r="A38" s="145" t="s">
        <v>244</v>
      </c>
      <c r="B38" s="146"/>
      <c r="C38" s="146"/>
      <c r="D38" s="146"/>
      <c r="E38" s="146"/>
      <c r="F38" s="146"/>
      <c r="G38" s="43"/>
      <c r="H38" s="44">
        <v>487.267</v>
      </c>
    </row>
    <row r="39" spans="1:8" x14ac:dyDescent="0.3">
      <c r="A39" s="45"/>
      <c r="B39" s="23"/>
      <c r="C39" s="24"/>
      <c r="D39" s="46"/>
      <c r="E39" s="25"/>
      <c r="F39" s="46"/>
      <c r="G39" s="46"/>
      <c r="H39" s="25"/>
    </row>
    <row r="40" spans="1:8" x14ac:dyDescent="0.3">
      <c r="A40" s="47" t="s">
        <v>203</v>
      </c>
      <c r="B40" s="48" t="s">
        <v>647</v>
      </c>
      <c r="C40" s="49"/>
      <c r="D40" s="50"/>
      <c r="E40" s="50"/>
      <c r="F40" s="50"/>
      <c r="G40" s="50"/>
      <c r="H40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8:F18"/>
    <mergeCell ref="A20:H20"/>
    <mergeCell ref="A13:F13"/>
    <mergeCell ref="A15:H15"/>
    <mergeCell ref="F2:H2"/>
    <mergeCell ref="B3:H3"/>
    <mergeCell ref="B4:H4"/>
    <mergeCell ref="A1:H1"/>
    <mergeCell ref="B5:H5"/>
    <mergeCell ref="B2:D2"/>
    <mergeCell ref="A7:H7"/>
    <mergeCell ref="A9:H9"/>
    <mergeCell ref="A24:F24"/>
    <mergeCell ref="A26:H26"/>
    <mergeCell ref="A38:F38"/>
    <mergeCell ref="A36:F36"/>
    <mergeCell ref="A31:F31"/>
    <mergeCell ref="A33:F33"/>
    <mergeCell ref="A35:H35"/>
    <mergeCell ref="B29:C29"/>
    <mergeCell ref="B30:C30"/>
    <mergeCell ref="B28:C28"/>
    <mergeCell ref="B27:C27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IV40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128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129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127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648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637</v>
      </c>
      <c r="B11" s="33" t="s">
        <v>638</v>
      </c>
      <c r="C11" s="34" t="s">
        <v>217</v>
      </c>
      <c r="D11" s="35">
        <v>1</v>
      </c>
      <c r="E11" s="36">
        <v>40</v>
      </c>
      <c r="F11" s="35">
        <v>1.5</v>
      </c>
      <c r="G11" s="36">
        <v>60</v>
      </c>
      <c r="H11" s="37">
        <v>0.10920009999999999</v>
      </c>
    </row>
    <row r="12" spans="1:8" ht="22.8" x14ac:dyDescent="0.3">
      <c r="A12" s="32" t="s">
        <v>624</v>
      </c>
      <c r="B12" s="33" t="s">
        <v>625</v>
      </c>
      <c r="C12" s="34" t="s">
        <v>217</v>
      </c>
      <c r="D12" s="35">
        <v>1</v>
      </c>
      <c r="E12" s="36">
        <v>0.8</v>
      </c>
      <c r="F12" s="35">
        <v>1</v>
      </c>
      <c r="G12" s="36">
        <v>0.8</v>
      </c>
      <c r="H12" s="37">
        <v>1.456E-3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60.8</v>
      </c>
      <c r="H13" s="37">
        <v>0.11065609999999999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x14ac:dyDescent="0.3">
      <c r="A17" s="32" t="s">
        <v>649</v>
      </c>
      <c r="B17" s="33" t="s">
        <v>650</v>
      </c>
      <c r="C17" s="34" t="s">
        <v>84</v>
      </c>
      <c r="D17" s="35">
        <v>1</v>
      </c>
      <c r="E17" s="36">
        <v>450</v>
      </c>
      <c r="F17" s="38"/>
      <c r="G17" s="36">
        <v>450</v>
      </c>
      <c r="H17" s="37">
        <v>0.81900079999999997</v>
      </c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450</v>
      </c>
      <c r="H18" s="37">
        <v>0.81900079999999997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x14ac:dyDescent="0.3">
      <c r="A22" s="32" t="s">
        <v>641</v>
      </c>
      <c r="B22" s="33" t="s">
        <v>642</v>
      </c>
      <c r="C22" s="34" t="s">
        <v>628</v>
      </c>
      <c r="D22" s="35">
        <v>1</v>
      </c>
      <c r="E22" s="36">
        <v>50</v>
      </c>
      <c r="F22" s="51">
        <v>0.5</v>
      </c>
      <c r="G22" s="36">
        <v>25</v>
      </c>
      <c r="H22" s="37">
        <v>4.5499999999999999E-2</v>
      </c>
    </row>
    <row r="23" spans="1:8" ht="22.8" x14ac:dyDescent="0.3">
      <c r="A23" s="32" t="s">
        <v>626</v>
      </c>
      <c r="B23" s="33" t="s">
        <v>627</v>
      </c>
      <c r="C23" s="34" t="s">
        <v>628</v>
      </c>
      <c r="D23" s="35">
        <v>1</v>
      </c>
      <c r="E23" s="36">
        <v>6</v>
      </c>
      <c r="F23" s="40">
        <v>0.3</v>
      </c>
      <c r="G23" s="6">
        <v>1.8</v>
      </c>
      <c r="H23" s="37">
        <v>3.2759999999999998E-3</v>
      </c>
    </row>
    <row r="24" spans="1:8" x14ac:dyDescent="0.3">
      <c r="A24" s="142" t="s">
        <v>230</v>
      </c>
      <c r="B24" s="143"/>
      <c r="C24" s="143"/>
      <c r="D24" s="143"/>
      <c r="E24" s="143"/>
      <c r="F24" s="143"/>
      <c r="G24" s="36">
        <v>26.8</v>
      </c>
      <c r="H24" s="37">
        <v>4.8776E-2</v>
      </c>
    </row>
    <row r="25" spans="1:8" x14ac:dyDescent="0.3">
      <c r="A25" s="26"/>
      <c r="B25" s="21"/>
      <c r="C25" s="26"/>
      <c r="D25" s="27"/>
      <c r="E25" s="28"/>
      <c r="F25" s="27"/>
      <c r="G25" s="27"/>
      <c r="H25" s="28"/>
    </row>
    <row r="26" spans="1:8" x14ac:dyDescent="0.3">
      <c r="A26" s="144" t="s">
        <v>231</v>
      </c>
      <c r="B26" s="144"/>
      <c r="C26" s="144"/>
      <c r="D26" s="144"/>
      <c r="E26" s="144"/>
      <c r="F26" s="144"/>
      <c r="G26" s="144"/>
      <c r="H26" s="144"/>
    </row>
    <row r="27" spans="1:8" ht="13.5" customHeight="1" x14ac:dyDescent="0.3">
      <c r="A27" s="29" t="s">
        <v>6</v>
      </c>
      <c r="B27" s="144" t="s">
        <v>7</v>
      </c>
      <c r="C27" s="144"/>
      <c r="D27" s="29" t="s">
        <v>232</v>
      </c>
      <c r="E27" s="29" t="s">
        <v>233</v>
      </c>
      <c r="F27" s="29" t="s">
        <v>212</v>
      </c>
      <c r="G27" s="29" t="s">
        <v>213</v>
      </c>
      <c r="H27" s="31" t="s">
        <v>214</v>
      </c>
    </row>
    <row r="28" spans="1:8" ht="12.75" customHeight="1" x14ac:dyDescent="0.3">
      <c r="A28" s="32" t="s">
        <v>643</v>
      </c>
      <c r="B28" s="152" t="s">
        <v>644</v>
      </c>
      <c r="C28" s="152"/>
      <c r="D28" s="36">
        <v>1</v>
      </c>
      <c r="E28" s="36">
        <v>4.16</v>
      </c>
      <c r="F28" s="35">
        <v>1</v>
      </c>
      <c r="G28" s="36">
        <v>4.16</v>
      </c>
      <c r="H28" s="37">
        <v>7.5712000000000002E-3</v>
      </c>
    </row>
    <row r="29" spans="1:8" x14ac:dyDescent="0.3">
      <c r="A29" s="32" t="s">
        <v>633</v>
      </c>
      <c r="B29" s="152" t="s">
        <v>634</v>
      </c>
      <c r="C29" s="152"/>
      <c r="D29" s="36">
        <v>1</v>
      </c>
      <c r="E29" s="36">
        <v>4.04</v>
      </c>
      <c r="F29" s="35">
        <v>1</v>
      </c>
      <c r="G29" s="36">
        <v>4.04</v>
      </c>
      <c r="H29" s="37">
        <v>7.3528000000000005E-3</v>
      </c>
    </row>
    <row r="30" spans="1:8" x14ac:dyDescent="0.3">
      <c r="A30" s="32" t="s">
        <v>645</v>
      </c>
      <c r="B30" s="152" t="s">
        <v>646</v>
      </c>
      <c r="C30" s="152"/>
      <c r="D30" s="36">
        <v>1</v>
      </c>
      <c r="E30" s="36">
        <v>3.65</v>
      </c>
      <c r="F30" s="35">
        <v>1</v>
      </c>
      <c r="G30" s="36">
        <v>3.65</v>
      </c>
      <c r="H30" s="37">
        <v>6.6429999999999996E-3</v>
      </c>
    </row>
    <row r="31" spans="1:8" x14ac:dyDescent="0.3">
      <c r="A31" s="142" t="s">
        <v>240</v>
      </c>
      <c r="B31" s="142"/>
      <c r="C31" s="142"/>
      <c r="D31" s="142"/>
      <c r="E31" s="142"/>
      <c r="F31" s="142"/>
      <c r="G31" s="36">
        <v>11.85</v>
      </c>
      <c r="H31" s="37">
        <v>2.1566999999999999E-2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7" t="s">
        <v>241</v>
      </c>
      <c r="B33" s="148"/>
      <c r="C33" s="148"/>
      <c r="D33" s="148"/>
      <c r="E33" s="148"/>
      <c r="F33" s="148"/>
      <c r="G33" s="42"/>
      <c r="H33" s="20">
        <v>549.45000000000005</v>
      </c>
    </row>
    <row r="34" spans="1:8" x14ac:dyDescent="0.3">
      <c r="A34" s="41"/>
      <c r="B34" s="42"/>
      <c r="C34" s="42"/>
      <c r="D34" s="42"/>
      <c r="E34" s="42"/>
      <c r="F34" s="42"/>
      <c r="G34" s="42"/>
      <c r="H34" s="20"/>
    </row>
    <row r="35" spans="1:8" x14ac:dyDescent="0.3">
      <c r="A35" s="149" t="s">
        <v>242</v>
      </c>
      <c r="B35" s="150"/>
      <c r="C35" s="150"/>
      <c r="D35" s="150"/>
      <c r="E35" s="150"/>
      <c r="F35" s="150"/>
      <c r="G35" s="150"/>
      <c r="H35" s="151"/>
    </row>
    <row r="36" spans="1:8" x14ac:dyDescent="0.3">
      <c r="A36" s="147" t="s">
        <v>243</v>
      </c>
      <c r="B36" s="148"/>
      <c r="C36" s="148"/>
      <c r="D36" s="148"/>
      <c r="E36" s="148"/>
      <c r="F36" s="148"/>
      <c r="G36" s="42"/>
      <c r="H36" s="20">
        <v>115.38500000000001</v>
      </c>
    </row>
    <row r="37" spans="1:8" x14ac:dyDescent="0.3">
      <c r="A37" s="26"/>
      <c r="B37" s="21"/>
      <c r="C37" s="26"/>
      <c r="D37" s="27"/>
      <c r="E37" s="28"/>
      <c r="F37" s="27"/>
      <c r="G37" s="27"/>
      <c r="H37" s="28"/>
    </row>
    <row r="38" spans="1:8" x14ac:dyDescent="0.3">
      <c r="A38" s="145" t="s">
        <v>244</v>
      </c>
      <c r="B38" s="146"/>
      <c r="C38" s="146"/>
      <c r="D38" s="146"/>
      <c r="E38" s="146"/>
      <c r="F38" s="146"/>
      <c r="G38" s="43"/>
      <c r="H38" s="44">
        <v>664.83500000000004</v>
      </c>
    </row>
    <row r="39" spans="1:8" x14ac:dyDescent="0.3">
      <c r="A39" s="45"/>
      <c r="B39" s="23"/>
      <c r="C39" s="24"/>
      <c r="D39" s="46"/>
      <c r="E39" s="25"/>
      <c r="F39" s="46"/>
      <c r="G39" s="46"/>
      <c r="H39" s="25"/>
    </row>
    <row r="40" spans="1:8" x14ac:dyDescent="0.3">
      <c r="A40" s="47" t="s">
        <v>203</v>
      </c>
      <c r="B40" s="48" t="s">
        <v>651</v>
      </c>
      <c r="C40" s="49"/>
      <c r="D40" s="50"/>
      <c r="E40" s="50"/>
      <c r="F40" s="50"/>
      <c r="G40" s="50"/>
      <c r="H40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8:F18"/>
    <mergeCell ref="A20:H20"/>
    <mergeCell ref="A13:F13"/>
    <mergeCell ref="A15:H15"/>
    <mergeCell ref="F2:H2"/>
    <mergeCell ref="B3:H3"/>
    <mergeCell ref="B4:H4"/>
    <mergeCell ref="A1:H1"/>
    <mergeCell ref="B5:H5"/>
    <mergeCell ref="B2:D2"/>
    <mergeCell ref="A7:H7"/>
    <mergeCell ref="A9:H9"/>
    <mergeCell ref="A24:F24"/>
    <mergeCell ref="A26:H26"/>
    <mergeCell ref="A38:F38"/>
    <mergeCell ref="A36:F36"/>
    <mergeCell ref="A31:F31"/>
    <mergeCell ref="A33:F33"/>
    <mergeCell ref="A35:H35"/>
    <mergeCell ref="B29:C29"/>
    <mergeCell ref="B30:C30"/>
    <mergeCell ref="B28:C28"/>
    <mergeCell ref="B27:C27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IV3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130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131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652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622</v>
      </c>
      <c r="B11" s="33" t="s">
        <v>623</v>
      </c>
      <c r="C11" s="34" t="s">
        <v>217</v>
      </c>
      <c r="D11" s="35">
        <v>1</v>
      </c>
      <c r="E11" s="36">
        <v>0.4</v>
      </c>
      <c r="F11" s="35">
        <v>9</v>
      </c>
      <c r="G11" s="36">
        <v>3.6</v>
      </c>
      <c r="H11" s="37">
        <v>9.4824199999999997E-2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3.6</v>
      </c>
      <c r="H12" s="37">
        <v>9.4824199999999997E-2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9"/>
      <c r="B16" s="33"/>
      <c r="C16" s="34"/>
      <c r="D16" s="35"/>
      <c r="E16" s="36"/>
      <c r="F16" s="38"/>
      <c r="G16" s="36"/>
      <c r="H16" s="37"/>
    </row>
    <row r="17" spans="1:8" x14ac:dyDescent="0.3">
      <c r="A17" s="142" t="s">
        <v>226</v>
      </c>
      <c r="B17" s="142"/>
      <c r="C17" s="142"/>
      <c r="D17" s="142"/>
      <c r="E17" s="142"/>
      <c r="F17" s="142"/>
      <c r="G17" s="36">
        <v>0</v>
      </c>
      <c r="H17" s="37">
        <v>0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227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29" t="s">
        <v>9</v>
      </c>
      <c r="E20" s="29" t="s">
        <v>228</v>
      </c>
      <c r="F20" s="29" t="s">
        <v>229</v>
      </c>
      <c r="G20" s="29" t="s">
        <v>213</v>
      </c>
      <c r="H20" s="31" t="s">
        <v>214</v>
      </c>
    </row>
    <row r="21" spans="1:8" x14ac:dyDescent="0.3">
      <c r="A21" s="32"/>
      <c r="B21" s="33"/>
      <c r="C21" s="34"/>
      <c r="D21" s="35"/>
      <c r="E21" s="36"/>
      <c r="F21" s="40"/>
      <c r="G21" s="6"/>
      <c r="H21" s="37"/>
    </row>
    <row r="22" spans="1:8" x14ac:dyDescent="0.3">
      <c r="A22" s="142" t="s">
        <v>230</v>
      </c>
      <c r="B22" s="143"/>
      <c r="C22" s="143"/>
      <c r="D22" s="143"/>
      <c r="E22" s="143"/>
      <c r="F22" s="143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231</v>
      </c>
      <c r="B24" s="144"/>
      <c r="C24" s="144"/>
      <c r="D24" s="144"/>
      <c r="E24" s="144"/>
      <c r="F24" s="144"/>
      <c r="G24" s="144"/>
      <c r="H24" s="144"/>
    </row>
    <row r="25" spans="1:8" ht="13.5" customHeight="1" x14ac:dyDescent="0.3">
      <c r="A25" s="29" t="s">
        <v>6</v>
      </c>
      <c r="B25" s="144" t="s">
        <v>7</v>
      </c>
      <c r="C25" s="144"/>
      <c r="D25" s="29" t="s">
        <v>232</v>
      </c>
      <c r="E25" s="29" t="s">
        <v>233</v>
      </c>
      <c r="F25" s="29" t="s">
        <v>212</v>
      </c>
      <c r="G25" s="29" t="s">
        <v>213</v>
      </c>
      <c r="H25" s="31" t="s">
        <v>214</v>
      </c>
    </row>
    <row r="26" spans="1:8" ht="12.75" customHeight="1" x14ac:dyDescent="0.3">
      <c r="A26" s="32" t="s">
        <v>543</v>
      </c>
      <c r="B26" s="152" t="s">
        <v>544</v>
      </c>
      <c r="C26" s="152"/>
      <c r="D26" s="36">
        <v>1</v>
      </c>
      <c r="E26" s="36">
        <v>3.6</v>
      </c>
      <c r="F26" s="35">
        <v>9</v>
      </c>
      <c r="G26" s="36">
        <v>32.4</v>
      </c>
      <c r="H26" s="37">
        <v>0.85341759999999989</v>
      </c>
    </row>
    <row r="27" spans="1:8" x14ac:dyDescent="0.3">
      <c r="A27" s="32" t="s">
        <v>653</v>
      </c>
      <c r="B27" s="152" t="s">
        <v>654</v>
      </c>
      <c r="C27" s="152"/>
      <c r="D27" s="36">
        <v>1</v>
      </c>
      <c r="E27" s="36">
        <v>3.93</v>
      </c>
      <c r="F27" s="35">
        <v>0.5</v>
      </c>
      <c r="G27" s="36">
        <v>1.9650000000000001</v>
      </c>
      <c r="H27" s="37">
        <v>5.1758199999999997E-2</v>
      </c>
    </row>
    <row r="28" spans="1:8" x14ac:dyDescent="0.3">
      <c r="A28" s="142" t="s">
        <v>240</v>
      </c>
      <c r="B28" s="142"/>
      <c r="C28" s="142"/>
      <c r="D28" s="142"/>
      <c r="E28" s="142"/>
      <c r="F28" s="142"/>
      <c r="G28" s="36">
        <v>34.365000000000002</v>
      </c>
      <c r="H28" s="37">
        <v>0.90517579999999997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7" t="s">
        <v>241</v>
      </c>
      <c r="B30" s="148"/>
      <c r="C30" s="148"/>
      <c r="D30" s="148"/>
      <c r="E30" s="148"/>
      <c r="F30" s="148"/>
      <c r="G30" s="42"/>
      <c r="H30" s="20">
        <v>37.965000000000003</v>
      </c>
    </row>
    <row r="31" spans="1:8" x14ac:dyDescent="0.3">
      <c r="A31" s="41"/>
      <c r="B31" s="42"/>
      <c r="C31" s="42"/>
      <c r="D31" s="42"/>
      <c r="E31" s="42"/>
      <c r="F31" s="42"/>
      <c r="G31" s="42"/>
      <c r="H31" s="20"/>
    </row>
    <row r="32" spans="1:8" x14ac:dyDescent="0.3">
      <c r="A32" s="149" t="s">
        <v>242</v>
      </c>
      <c r="B32" s="150"/>
      <c r="C32" s="150"/>
      <c r="D32" s="150"/>
      <c r="E32" s="150"/>
      <c r="F32" s="150"/>
      <c r="G32" s="150"/>
      <c r="H32" s="151"/>
    </row>
    <row r="33" spans="1:8" x14ac:dyDescent="0.3">
      <c r="A33" s="147" t="s">
        <v>243</v>
      </c>
      <c r="B33" s="148"/>
      <c r="C33" s="148"/>
      <c r="D33" s="148"/>
      <c r="E33" s="148"/>
      <c r="F33" s="148"/>
      <c r="G33" s="42"/>
      <c r="H33" s="20">
        <v>7.9729999999999999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5" t="s">
        <v>244</v>
      </c>
      <c r="B35" s="146"/>
      <c r="C35" s="146"/>
      <c r="D35" s="146"/>
      <c r="E35" s="146"/>
      <c r="F35" s="146"/>
      <c r="G35" s="43"/>
      <c r="H35" s="44">
        <v>45.938000000000002</v>
      </c>
    </row>
    <row r="36" spans="1:8" x14ac:dyDescent="0.3">
      <c r="A36" s="45"/>
      <c r="B36" s="23"/>
      <c r="C36" s="24"/>
      <c r="D36" s="46"/>
      <c r="E36" s="25"/>
      <c r="F36" s="46"/>
      <c r="G36" s="46"/>
      <c r="H36" s="25"/>
    </row>
    <row r="37" spans="1:8" x14ac:dyDescent="0.3">
      <c r="A37" s="47" t="s">
        <v>203</v>
      </c>
      <c r="B37" s="48" t="s">
        <v>655</v>
      </c>
      <c r="C37" s="49"/>
      <c r="D37" s="50"/>
      <c r="E37" s="50"/>
      <c r="F37" s="50"/>
      <c r="G37" s="50"/>
      <c r="H37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4:H24"/>
    <mergeCell ref="A35:F35"/>
    <mergeCell ref="A33:F33"/>
    <mergeCell ref="A28:F28"/>
    <mergeCell ref="A30:F30"/>
    <mergeCell ref="A32:H32"/>
    <mergeCell ref="B27:C27"/>
    <mergeCell ref="B26:C26"/>
    <mergeCell ref="B25:C25"/>
    <mergeCell ref="A17:F17"/>
    <mergeCell ref="A19:H19"/>
    <mergeCell ref="A22:F22"/>
    <mergeCell ref="A12:F12"/>
    <mergeCell ref="A14:H1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IV40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132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133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656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622</v>
      </c>
      <c r="B11" s="33" t="s">
        <v>623</v>
      </c>
      <c r="C11" s="34" t="s">
        <v>217</v>
      </c>
      <c r="D11" s="35">
        <v>3</v>
      </c>
      <c r="E11" s="36">
        <v>0.4</v>
      </c>
      <c r="F11" s="35">
        <v>0.3</v>
      </c>
      <c r="G11" s="36">
        <v>0.36</v>
      </c>
      <c r="H11" s="37">
        <v>3.6779699999999999E-2</v>
      </c>
    </row>
    <row r="12" spans="1:8" ht="22.8" x14ac:dyDescent="0.3">
      <c r="A12" s="32" t="s">
        <v>624</v>
      </c>
      <c r="B12" s="33" t="s">
        <v>625</v>
      </c>
      <c r="C12" s="34" t="s">
        <v>217</v>
      </c>
      <c r="D12" s="35">
        <v>3</v>
      </c>
      <c r="E12" s="36">
        <v>0.8</v>
      </c>
      <c r="F12" s="35">
        <v>0.3</v>
      </c>
      <c r="G12" s="36">
        <v>0.72</v>
      </c>
      <c r="H12" s="37">
        <v>7.35595E-2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1.08</v>
      </c>
      <c r="H13" s="37">
        <v>0.1103392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x14ac:dyDescent="0.3">
      <c r="A17" s="39"/>
      <c r="B17" s="33"/>
      <c r="C17" s="34"/>
      <c r="D17" s="35"/>
      <c r="E17" s="36"/>
      <c r="F17" s="38"/>
      <c r="G17" s="36"/>
      <c r="H17" s="37"/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0</v>
      </c>
      <c r="H18" s="37">
        <v>0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ht="22.8" x14ac:dyDescent="0.3">
      <c r="A22" s="32" t="s">
        <v>626</v>
      </c>
      <c r="B22" s="33" t="s">
        <v>627</v>
      </c>
      <c r="C22" s="34" t="s">
        <v>628</v>
      </c>
      <c r="D22" s="35">
        <v>1</v>
      </c>
      <c r="E22" s="36">
        <v>6</v>
      </c>
      <c r="F22" s="51">
        <v>0.2</v>
      </c>
      <c r="G22" s="36">
        <v>1.2</v>
      </c>
      <c r="H22" s="37">
        <v>0.1225991</v>
      </c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1.2</v>
      </c>
      <c r="H23" s="37">
        <v>0.1225991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629</v>
      </c>
      <c r="B27" s="152" t="s">
        <v>630</v>
      </c>
      <c r="C27" s="152"/>
      <c r="D27" s="36">
        <v>1</v>
      </c>
      <c r="E27" s="36">
        <v>8</v>
      </c>
      <c r="F27" s="35">
        <v>0.15</v>
      </c>
      <c r="G27" s="36">
        <v>1.2</v>
      </c>
      <c r="H27" s="37">
        <v>0.1225991</v>
      </c>
    </row>
    <row r="28" spans="1:8" x14ac:dyDescent="0.3">
      <c r="A28" s="32" t="s">
        <v>633</v>
      </c>
      <c r="B28" s="152" t="s">
        <v>634</v>
      </c>
      <c r="C28" s="152"/>
      <c r="D28" s="36">
        <v>2</v>
      </c>
      <c r="E28" s="36">
        <v>4.04</v>
      </c>
      <c r="F28" s="35">
        <v>0.4</v>
      </c>
      <c r="G28" s="36">
        <v>3.2320000000000002</v>
      </c>
      <c r="H28" s="37">
        <v>0.3302002</v>
      </c>
    </row>
    <row r="29" spans="1:8" x14ac:dyDescent="0.3">
      <c r="A29" s="32" t="s">
        <v>645</v>
      </c>
      <c r="B29" s="152" t="s">
        <v>646</v>
      </c>
      <c r="C29" s="152"/>
      <c r="D29" s="36">
        <v>1</v>
      </c>
      <c r="E29" s="36">
        <v>3.65</v>
      </c>
      <c r="F29" s="35">
        <v>0.4</v>
      </c>
      <c r="G29" s="36">
        <v>1.46</v>
      </c>
      <c r="H29" s="37">
        <v>0.14916219999999999</v>
      </c>
    </row>
    <row r="30" spans="1:8" x14ac:dyDescent="0.3">
      <c r="A30" s="32" t="s">
        <v>657</v>
      </c>
      <c r="B30" s="152" t="s">
        <v>658</v>
      </c>
      <c r="C30" s="152"/>
      <c r="D30" s="36">
        <v>1</v>
      </c>
      <c r="E30" s="36">
        <v>4.04</v>
      </c>
      <c r="F30" s="35">
        <v>0.4</v>
      </c>
      <c r="G30" s="36">
        <v>1.6160000000000001</v>
      </c>
      <c r="H30" s="37">
        <v>0.1651001</v>
      </c>
    </row>
    <row r="31" spans="1:8" x14ac:dyDescent="0.3">
      <c r="A31" s="142" t="s">
        <v>240</v>
      </c>
      <c r="B31" s="142"/>
      <c r="C31" s="142"/>
      <c r="D31" s="142"/>
      <c r="E31" s="142"/>
      <c r="F31" s="142"/>
      <c r="G31" s="36">
        <v>7.5080000000000009</v>
      </c>
      <c r="H31" s="37">
        <v>0.76706160000000012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7" t="s">
        <v>241</v>
      </c>
      <c r="B33" s="148"/>
      <c r="C33" s="148"/>
      <c r="D33" s="148"/>
      <c r="E33" s="148"/>
      <c r="F33" s="148"/>
      <c r="G33" s="42"/>
      <c r="H33" s="20">
        <v>9.7880000000000003</v>
      </c>
    </row>
    <row r="34" spans="1:8" x14ac:dyDescent="0.3">
      <c r="A34" s="41"/>
      <c r="B34" s="42"/>
      <c r="C34" s="42"/>
      <c r="D34" s="42"/>
      <c r="E34" s="42"/>
      <c r="F34" s="42"/>
      <c r="G34" s="42"/>
      <c r="H34" s="20"/>
    </row>
    <row r="35" spans="1:8" x14ac:dyDescent="0.3">
      <c r="A35" s="149" t="s">
        <v>242</v>
      </c>
      <c r="B35" s="150"/>
      <c r="C35" s="150"/>
      <c r="D35" s="150"/>
      <c r="E35" s="150"/>
      <c r="F35" s="150"/>
      <c r="G35" s="150"/>
      <c r="H35" s="151"/>
    </row>
    <row r="36" spans="1:8" x14ac:dyDescent="0.3">
      <c r="A36" s="147" t="s">
        <v>243</v>
      </c>
      <c r="B36" s="148"/>
      <c r="C36" s="148"/>
      <c r="D36" s="148"/>
      <c r="E36" s="148"/>
      <c r="F36" s="148"/>
      <c r="G36" s="42"/>
      <c r="H36" s="20">
        <v>2.0550000000000002</v>
      </c>
    </row>
    <row r="37" spans="1:8" x14ac:dyDescent="0.3">
      <c r="A37" s="26"/>
      <c r="B37" s="21"/>
      <c r="C37" s="26"/>
      <c r="D37" s="27"/>
      <c r="E37" s="28"/>
      <c r="F37" s="27"/>
      <c r="G37" s="27"/>
      <c r="H37" s="28"/>
    </row>
    <row r="38" spans="1:8" x14ac:dyDescent="0.3">
      <c r="A38" s="145" t="s">
        <v>244</v>
      </c>
      <c r="B38" s="146"/>
      <c r="C38" s="146"/>
      <c r="D38" s="146"/>
      <c r="E38" s="146"/>
      <c r="F38" s="146"/>
      <c r="G38" s="43"/>
      <c r="H38" s="44">
        <v>11.843</v>
      </c>
    </row>
    <row r="39" spans="1:8" x14ac:dyDescent="0.3">
      <c r="A39" s="45"/>
      <c r="B39" s="23"/>
      <c r="C39" s="24"/>
      <c r="D39" s="46"/>
      <c r="E39" s="25"/>
      <c r="F39" s="46"/>
      <c r="G39" s="46"/>
      <c r="H39" s="25"/>
    </row>
    <row r="40" spans="1:8" x14ac:dyDescent="0.3">
      <c r="A40" s="47" t="s">
        <v>203</v>
      </c>
      <c r="B40" s="48" t="s">
        <v>659</v>
      </c>
      <c r="C40" s="49"/>
      <c r="D40" s="50"/>
      <c r="E40" s="50"/>
      <c r="F40" s="50"/>
      <c r="G40" s="50"/>
      <c r="H40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18:F18"/>
    <mergeCell ref="A13:F13"/>
    <mergeCell ref="A15:H15"/>
    <mergeCell ref="F2:H2"/>
    <mergeCell ref="B3:H3"/>
    <mergeCell ref="B4:H4"/>
    <mergeCell ref="A1:H1"/>
    <mergeCell ref="B5:H5"/>
    <mergeCell ref="B2:D2"/>
    <mergeCell ref="A7:H7"/>
    <mergeCell ref="A9:H9"/>
    <mergeCell ref="A20:H20"/>
    <mergeCell ref="A23:F23"/>
    <mergeCell ref="A25:H25"/>
    <mergeCell ref="A38:F38"/>
    <mergeCell ref="A36:F36"/>
    <mergeCell ref="A31:F31"/>
    <mergeCell ref="A33:F33"/>
    <mergeCell ref="A35:H35"/>
    <mergeCell ref="B28:C28"/>
    <mergeCell ref="B29:C29"/>
    <mergeCell ref="B30:C30"/>
    <mergeCell ref="B27:C27"/>
    <mergeCell ref="B26:C26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IV3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134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135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127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660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ht="22.8" x14ac:dyDescent="0.3">
      <c r="A11" s="32" t="s">
        <v>624</v>
      </c>
      <c r="B11" s="33" t="s">
        <v>625</v>
      </c>
      <c r="C11" s="34" t="s">
        <v>217</v>
      </c>
      <c r="D11" s="35">
        <v>1</v>
      </c>
      <c r="E11" s="36">
        <v>0.8</v>
      </c>
      <c r="F11" s="35">
        <v>0.5</v>
      </c>
      <c r="G11" s="36">
        <v>0.4</v>
      </c>
      <c r="H11" s="37">
        <v>1.4621999999999999E-3</v>
      </c>
    </row>
    <row r="12" spans="1:8" x14ac:dyDescent="0.3">
      <c r="A12" s="32" t="s">
        <v>637</v>
      </c>
      <c r="B12" s="33" t="s">
        <v>638</v>
      </c>
      <c r="C12" s="34" t="s">
        <v>217</v>
      </c>
      <c r="D12" s="35">
        <v>1</v>
      </c>
      <c r="E12" s="36">
        <v>40</v>
      </c>
      <c r="F12" s="35">
        <v>0.5</v>
      </c>
      <c r="G12" s="36">
        <v>20</v>
      </c>
      <c r="H12" s="37">
        <v>7.3110099999999997E-2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20.399999999999999</v>
      </c>
      <c r="H13" s="37">
        <v>7.4572299999999994E-2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x14ac:dyDescent="0.3">
      <c r="A17" s="39"/>
      <c r="B17" s="33"/>
      <c r="C17" s="34"/>
      <c r="D17" s="35"/>
      <c r="E17" s="36"/>
      <c r="F17" s="38"/>
      <c r="G17" s="36"/>
      <c r="H17" s="37"/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0</v>
      </c>
      <c r="H18" s="37">
        <v>0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x14ac:dyDescent="0.3">
      <c r="A22" s="32" t="s">
        <v>661</v>
      </c>
      <c r="B22" s="33" t="s">
        <v>662</v>
      </c>
      <c r="C22" s="34" t="s">
        <v>663</v>
      </c>
      <c r="D22" s="35">
        <v>1</v>
      </c>
      <c r="E22" s="36">
        <v>2</v>
      </c>
      <c r="F22" s="51">
        <v>120</v>
      </c>
      <c r="G22" s="36">
        <v>240</v>
      </c>
      <c r="H22" s="37">
        <v>0.87732119999999991</v>
      </c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240</v>
      </c>
      <c r="H23" s="37">
        <v>0.87732119999999991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664</v>
      </c>
      <c r="B27" s="152" t="s">
        <v>665</v>
      </c>
      <c r="C27" s="152"/>
      <c r="D27" s="36">
        <v>2</v>
      </c>
      <c r="E27" s="36">
        <v>3.29</v>
      </c>
      <c r="F27" s="35">
        <v>2</v>
      </c>
      <c r="G27" s="36">
        <v>13.16</v>
      </c>
      <c r="H27" s="37">
        <v>4.8106400000000001E-2</v>
      </c>
    </row>
    <row r="28" spans="1:8" x14ac:dyDescent="0.3">
      <c r="A28" s="142" t="s">
        <v>240</v>
      </c>
      <c r="B28" s="142"/>
      <c r="C28" s="142"/>
      <c r="D28" s="142"/>
      <c r="E28" s="142"/>
      <c r="F28" s="142"/>
      <c r="G28" s="36">
        <v>13.16</v>
      </c>
      <c r="H28" s="37">
        <v>4.8106400000000001E-2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7" t="s">
        <v>241</v>
      </c>
      <c r="B30" s="148"/>
      <c r="C30" s="148"/>
      <c r="D30" s="148"/>
      <c r="E30" s="148"/>
      <c r="F30" s="148"/>
      <c r="G30" s="42"/>
      <c r="H30" s="20">
        <v>273.56</v>
      </c>
    </row>
    <row r="31" spans="1:8" x14ac:dyDescent="0.3">
      <c r="A31" s="41"/>
      <c r="B31" s="42"/>
      <c r="C31" s="42"/>
      <c r="D31" s="42"/>
      <c r="E31" s="42"/>
      <c r="F31" s="42"/>
      <c r="G31" s="42"/>
      <c r="H31" s="20"/>
    </row>
    <row r="32" spans="1:8" x14ac:dyDescent="0.3">
      <c r="A32" s="149" t="s">
        <v>242</v>
      </c>
      <c r="B32" s="150"/>
      <c r="C32" s="150"/>
      <c r="D32" s="150"/>
      <c r="E32" s="150"/>
      <c r="F32" s="150"/>
      <c r="G32" s="150"/>
      <c r="H32" s="151"/>
    </row>
    <row r="33" spans="1:8" x14ac:dyDescent="0.3">
      <c r="A33" s="147" t="s">
        <v>243</v>
      </c>
      <c r="B33" s="148"/>
      <c r="C33" s="148"/>
      <c r="D33" s="148"/>
      <c r="E33" s="148"/>
      <c r="F33" s="148"/>
      <c r="G33" s="42"/>
      <c r="H33" s="20">
        <v>57.448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5" t="s">
        <v>244</v>
      </c>
      <c r="B35" s="146"/>
      <c r="C35" s="146"/>
      <c r="D35" s="146"/>
      <c r="E35" s="146"/>
      <c r="F35" s="146"/>
      <c r="G35" s="43"/>
      <c r="H35" s="44">
        <v>331.00799999999998</v>
      </c>
    </row>
    <row r="36" spans="1:8" x14ac:dyDescent="0.3">
      <c r="A36" s="45"/>
      <c r="B36" s="23"/>
      <c r="C36" s="24"/>
      <c r="D36" s="46"/>
      <c r="E36" s="25"/>
      <c r="F36" s="46"/>
      <c r="G36" s="46"/>
      <c r="H36" s="25"/>
    </row>
    <row r="37" spans="1:8" x14ac:dyDescent="0.3">
      <c r="A37" s="47" t="s">
        <v>203</v>
      </c>
      <c r="B37" s="48" t="s">
        <v>666</v>
      </c>
      <c r="C37" s="49"/>
      <c r="D37" s="50"/>
      <c r="E37" s="50"/>
      <c r="F37" s="50"/>
      <c r="G37" s="50"/>
      <c r="H37" s="50"/>
    </row>
  </sheetData>
  <sheetProtection formatCells="0" formatColumns="0" formatRows="0" insertColumns="0" insertRows="0" insertHyperlinks="0" deleteColumns="0" deleteRows="0" sort="0" autoFilter="0" pivotTables="0"/>
  <mergeCells count="21">
    <mergeCell ref="A13:F13"/>
    <mergeCell ref="A15:H15"/>
    <mergeCell ref="F2:H2"/>
    <mergeCell ref="B3:H3"/>
    <mergeCell ref="B4:H4"/>
    <mergeCell ref="A1:H1"/>
    <mergeCell ref="B5:H5"/>
    <mergeCell ref="B2:D2"/>
    <mergeCell ref="A7:H7"/>
    <mergeCell ref="A9:H9"/>
    <mergeCell ref="B27:C27"/>
    <mergeCell ref="B26:C26"/>
    <mergeCell ref="A18:F18"/>
    <mergeCell ref="A20:H20"/>
    <mergeCell ref="A23:F23"/>
    <mergeCell ref="A25:H25"/>
    <mergeCell ref="A35:F35"/>
    <mergeCell ref="A33:F33"/>
    <mergeCell ref="A28:F28"/>
    <mergeCell ref="A30:F30"/>
    <mergeCell ref="A32:H32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IV42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136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137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667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637</v>
      </c>
      <c r="B11" s="33" t="s">
        <v>638</v>
      </c>
      <c r="C11" s="34" t="s">
        <v>217</v>
      </c>
      <c r="D11" s="35">
        <v>1</v>
      </c>
      <c r="E11" s="36">
        <v>40</v>
      </c>
      <c r="F11" s="35">
        <v>0.7</v>
      </c>
      <c r="G11" s="36">
        <v>28</v>
      </c>
      <c r="H11" s="37">
        <v>0.43921570000000004</v>
      </c>
    </row>
    <row r="12" spans="1:8" x14ac:dyDescent="0.3">
      <c r="A12" s="32" t="s">
        <v>622</v>
      </c>
      <c r="B12" s="33" t="s">
        <v>623</v>
      </c>
      <c r="C12" s="34" t="s">
        <v>217</v>
      </c>
      <c r="D12" s="35">
        <v>1</v>
      </c>
      <c r="E12" s="36">
        <v>0.4</v>
      </c>
      <c r="F12" s="35">
        <v>4</v>
      </c>
      <c r="G12" s="36">
        <v>1.6</v>
      </c>
      <c r="H12" s="37">
        <v>2.5097999999999999E-2</v>
      </c>
    </row>
    <row r="13" spans="1:8" ht="22.8" x14ac:dyDescent="0.3">
      <c r="A13" s="32" t="s">
        <v>668</v>
      </c>
      <c r="B13" s="33" t="s">
        <v>669</v>
      </c>
      <c r="C13" s="34" t="s">
        <v>217</v>
      </c>
      <c r="D13" s="35">
        <v>1</v>
      </c>
      <c r="E13" s="36">
        <v>4</v>
      </c>
      <c r="F13" s="35">
        <v>0.2</v>
      </c>
      <c r="G13" s="36">
        <v>0.8</v>
      </c>
      <c r="H13" s="37">
        <v>1.2548999999999999E-2</v>
      </c>
    </row>
    <row r="14" spans="1:8" ht="22.8" x14ac:dyDescent="0.3">
      <c r="A14" s="32" t="s">
        <v>624</v>
      </c>
      <c r="B14" s="33" t="s">
        <v>625</v>
      </c>
      <c r="C14" s="34" t="s">
        <v>217</v>
      </c>
      <c r="D14" s="35">
        <v>3</v>
      </c>
      <c r="E14" s="36">
        <v>0.8</v>
      </c>
      <c r="F14" s="35">
        <v>1</v>
      </c>
      <c r="G14" s="36">
        <v>2.4</v>
      </c>
      <c r="H14" s="37">
        <v>3.7647100000000003E-2</v>
      </c>
    </row>
    <row r="15" spans="1:8" x14ac:dyDescent="0.3">
      <c r="A15" s="142" t="s">
        <v>224</v>
      </c>
      <c r="B15" s="142"/>
      <c r="C15" s="142"/>
      <c r="D15" s="142"/>
      <c r="E15" s="142"/>
      <c r="F15" s="142"/>
      <c r="G15" s="36">
        <v>32.800000000000004</v>
      </c>
      <c r="H15" s="37">
        <v>0.51450980000000002</v>
      </c>
    </row>
    <row r="16" spans="1:8" x14ac:dyDescent="0.3">
      <c r="A16" s="26"/>
      <c r="B16" s="21"/>
      <c r="C16" s="26"/>
      <c r="D16" s="27"/>
      <c r="E16" s="28"/>
      <c r="F16" s="27"/>
      <c r="G16" s="27"/>
      <c r="H16" s="28"/>
    </row>
    <row r="17" spans="1:8" x14ac:dyDescent="0.3">
      <c r="A17" s="144" t="s">
        <v>225</v>
      </c>
      <c r="B17" s="144"/>
      <c r="C17" s="144"/>
      <c r="D17" s="144"/>
      <c r="E17" s="144"/>
      <c r="F17" s="144"/>
      <c r="G17" s="144"/>
      <c r="H17" s="144"/>
    </row>
    <row r="18" spans="1:8" x14ac:dyDescent="0.3">
      <c r="A18" s="29" t="s">
        <v>6</v>
      </c>
      <c r="B18" s="29" t="s">
        <v>7</v>
      </c>
      <c r="C18" s="29" t="s">
        <v>8</v>
      </c>
      <c r="D18" s="30" t="s">
        <v>9</v>
      </c>
      <c r="E18" s="31" t="s">
        <v>211</v>
      </c>
      <c r="F18" s="38"/>
      <c r="G18" s="31" t="s">
        <v>213</v>
      </c>
      <c r="H18" s="31" t="s">
        <v>214</v>
      </c>
    </row>
    <row r="19" spans="1:8" x14ac:dyDescent="0.3">
      <c r="A19" s="32" t="s">
        <v>670</v>
      </c>
      <c r="B19" s="33" t="s">
        <v>671</v>
      </c>
      <c r="C19" s="34" t="s">
        <v>19</v>
      </c>
      <c r="D19" s="35">
        <v>0.95</v>
      </c>
      <c r="E19" s="36">
        <v>16</v>
      </c>
      <c r="F19" s="38"/>
      <c r="G19" s="36">
        <v>15.2</v>
      </c>
      <c r="H19" s="37">
        <v>0.23843139999999999</v>
      </c>
    </row>
    <row r="20" spans="1:8" x14ac:dyDescent="0.3">
      <c r="A20" s="142" t="s">
        <v>226</v>
      </c>
      <c r="B20" s="142"/>
      <c r="C20" s="142"/>
      <c r="D20" s="142"/>
      <c r="E20" s="142"/>
      <c r="F20" s="142"/>
      <c r="G20" s="36">
        <v>15.2</v>
      </c>
      <c r="H20" s="37">
        <v>0.23843139999999999</v>
      </c>
    </row>
    <row r="21" spans="1:8" x14ac:dyDescent="0.3">
      <c r="A21" s="26"/>
      <c r="B21" s="21"/>
      <c r="C21" s="26"/>
      <c r="D21" s="27"/>
      <c r="E21" s="28"/>
      <c r="F21" s="27"/>
      <c r="G21" s="27"/>
      <c r="H21" s="28"/>
    </row>
    <row r="22" spans="1:8" x14ac:dyDescent="0.3">
      <c r="A22" s="144" t="s">
        <v>227</v>
      </c>
      <c r="B22" s="144"/>
      <c r="C22" s="144"/>
      <c r="D22" s="144"/>
      <c r="E22" s="144"/>
      <c r="F22" s="144"/>
      <c r="G22" s="144"/>
      <c r="H22" s="144"/>
    </row>
    <row r="23" spans="1:8" x14ac:dyDescent="0.3">
      <c r="A23" s="29" t="s">
        <v>6</v>
      </c>
      <c r="B23" s="29" t="s">
        <v>7</v>
      </c>
      <c r="C23" s="29" t="s">
        <v>8</v>
      </c>
      <c r="D23" s="29" t="s">
        <v>9</v>
      </c>
      <c r="E23" s="29" t="s">
        <v>228</v>
      </c>
      <c r="F23" s="29" t="s">
        <v>229</v>
      </c>
      <c r="G23" s="29" t="s">
        <v>213</v>
      </c>
      <c r="H23" s="31" t="s">
        <v>214</v>
      </c>
    </row>
    <row r="24" spans="1:8" x14ac:dyDescent="0.3">
      <c r="A24" s="32" t="s">
        <v>641</v>
      </c>
      <c r="B24" s="33" t="s">
        <v>642</v>
      </c>
      <c r="C24" s="34" t="s">
        <v>628</v>
      </c>
      <c r="D24" s="35">
        <v>1</v>
      </c>
      <c r="E24" s="36">
        <v>50</v>
      </c>
      <c r="F24" s="51">
        <v>0.1</v>
      </c>
      <c r="G24" s="36">
        <v>5</v>
      </c>
      <c r="H24" s="37">
        <v>7.8431399999999998E-2</v>
      </c>
    </row>
    <row r="25" spans="1:8" ht="22.8" x14ac:dyDescent="0.3">
      <c r="A25" s="32" t="s">
        <v>626</v>
      </c>
      <c r="B25" s="33" t="s">
        <v>627</v>
      </c>
      <c r="C25" s="34" t="s">
        <v>628</v>
      </c>
      <c r="D25" s="35">
        <v>1</v>
      </c>
      <c r="E25" s="36">
        <v>6</v>
      </c>
      <c r="F25" s="40">
        <v>0.5</v>
      </c>
      <c r="G25" s="6">
        <v>3</v>
      </c>
      <c r="H25" s="37">
        <v>4.7058799999999998E-2</v>
      </c>
    </row>
    <row r="26" spans="1:8" x14ac:dyDescent="0.3">
      <c r="A26" s="142" t="s">
        <v>230</v>
      </c>
      <c r="B26" s="143"/>
      <c r="C26" s="143"/>
      <c r="D26" s="143"/>
      <c r="E26" s="143"/>
      <c r="F26" s="143"/>
      <c r="G26" s="36">
        <v>8</v>
      </c>
      <c r="H26" s="37">
        <v>0.1254902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231</v>
      </c>
      <c r="B28" s="144"/>
      <c r="C28" s="144"/>
      <c r="D28" s="144"/>
      <c r="E28" s="144"/>
      <c r="F28" s="144"/>
      <c r="G28" s="144"/>
      <c r="H28" s="144"/>
    </row>
    <row r="29" spans="1:8" ht="13.5" customHeight="1" x14ac:dyDescent="0.3">
      <c r="A29" s="29" t="s">
        <v>6</v>
      </c>
      <c r="B29" s="144" t="s">
        <v>7</v>
      </c>
      <c r="C29" s="144"/>
      <c r="D29" s="29" t="s">
        <v>232</v>
      </c>
      <c r="E29" s="29" t="s">
        <v>233</v>
      </c>
      <c r="F29" s="29" t="s">
        <v>212</v>
      </c>
      <c r="G29" s="29" t="s">
        <v>213</v>
      </c>
      <c r="H29" s="31" t="s">
        <v>214</v>
      </c>
    </row>
    <row r="30" spans="1:8" ht="12.75" customHeight="1" x14ac:dyDescent="0.3">
      <c r="A30" s="32" t="s">
        <v>643</v>
      </c>
      <c r="B30" s="152" t="s">
        <v>644</v>
      </c>
      <c r="C30" s="152"/>
      <c r="D30" s="36">
        <v>1</v>
      </c>
      <c r="E30" s="36">
        <v>4.16</v>
      </c>
      <c r="F30" s="35">
        <v>0.5</v>
      </c>
      <c r="G30" s="36">
        <v>2.08</v>
      </c>
      <c r="H30" s="37">
        <v>3.2627500000000004E-2</v>
      </c>
    </row>
    <row r="31" spans="1:8" x14ac:dyDescent="0.3">
      <c r="A31" s="32" t="s">
        <v>645</v>
      </c>
      <c r="B31" s="152" t="s">
        <v>646</v>
      </c>
      <c r="C31" s="152"/>
      <c r="D31" s="36">
        <v>2</v>
      </c>
      <c r="E31" s="36">
        <v>3.65</v>
      </c>
      <c r="F31" s="35">
        <v>0.5</v>
      </c>
      <c r="G31" s="36">
        <v>3.65</v>
      </c>
      <c r="H31" s="37">
        <v>5.7254899999999997E-2</v>
      </c>
    </row>
    <row r="32" spans="1:8" x14ac:dyDescent="0.3">
      <c r="A32" s="32" t="s">
        <v>496</v>
      </c>
      <c r="B32" s="152" t="s">
        <v>497</v>
      </c>
      <c r="C32" s="152"/>
      <c r="D32" s="36">
        <v>1</v>
      </c>
      <c r="E32" s="36">
        <v>4.04</v>
      </c>
      <c r="F32" s="35">
        <v>0.5</v>
      </c>
      <c r="G32" s="36">
        <v>2.02</v>
      </c>
      <c r="H32" s="37">
        <v>3.1686300000000001E-2</v>
      </c>
    </row>
    <row r="33" spans="1:8" x14ac:dyDescent="0.3">
      <c r="A33" s="142" t="s">
        <v>240</v>
      </c>
      <c r="B33" s="142"/>
      <c r="C33" s="142"/>
      <c r="D33" s="142"/>
      <c r="E33" s="142"/>
      <c r="F33" s="142"/>
      <c r="G33" s="36">
        <v>7.75</v>
      </c>
      <c r="H33" s="37">
        <v>0.1215687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7" t="s">
        <v>241</v>
      </c>
      <c r="B35" s="148"/>
      <c r="C35" s="148"/>
      <c r="D35" s="148"/>
      <c r="E35" s="148"/>
      <c r="F35" s="148"/>
      <c r="G35" s="42"/>
      <c r="H35" s="20">
        <v>63.75</v>
      </c>
    </row>
    <row r="36" spans="1:8" x14ac:dyDescent="0.3">
      <c r="A36" s="41"/>
      <c r="B36" s="42"/>
      <c r="C36" s="42"/>
      <c r="D36" s="42"/>
      <c r="E36" s="42"/>
      <c r="F36" s="42"/>
      <c r="G36" s="42"/>
      <c r="H36" s="20"/>
    </row>
    <row r="37" spans="1:8" x14ac:dyDescent="0.3">
      <c r="A37" s="149" t="s">
        <v>242</v>
      </c>
      <c r="B37" s="150"/>
      <c r="C37" s="150"/>
      <c r="D37" s="150"/>
      <c r="E37" s="150"/>
      <c r="F37" s="150"/>
      <c r="G37" s="150"/>
      <c r="H37" s="151"/>
    </row>
    <row r="38" spans="1:8" x14ac:dyDescent="0.3">
      <c r="A38" s="147" t="s">
        <v>243</v>
      </c>
      <c r="B38" s="148"/>
      <c r="C38" s="148"/>
      <c r="D38" s="148"/>
      <c r="E38" s="148"/>
      <c r="F38" s="148"/>
      <c r="G38" s="42"/>
      <c r="H38" s="20">
        <v>13.388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5" t="s">
        <v>244</v>
      </c>
      <c r="B40" s="146"/>
      <c r="C40" s="146"/>
      <c r="D40" s="146"/>
      <c r="E40" s="146"/>
      <c r="F40" s="146"/>
      <c r="G40" s="43"/>
      <c r="H40" s="44">
        <v>77.138000000000005</v>
      </c>
    </row>
    <row r="41" spans="1:8" x14ac:dyDescent="0.3">
      <c r="A41" s="45"/>
      <c r="B41" s="23"/>
      <c r="C41" s="24"/>
      <c r="D41" s="46"/>
      <c r="E41" s="25"/>
      <c r="F41" s="46"/>
      <c r="G41" s="46"/>
      <c r="H41" s="25"/>
    </row>
    <row r="42" spans="1:8" x14ac:dyDescent="0.3">
      <c r="A42" s="47" t="s">
        <v>203</v>
      </c>
      <c r="B42" s="48" t="s">
        <v>672</v>
      </c>
      <c r="C42" s="49"/>
      <c r="D42" s="50"/>
      <c r="E42" s="50"/>
      <c r="F42" s="50"/>
      <c r="G42" s="50"/>
      <c r="H42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0:F20"/>
    <mergeCell ref="A22:H22"/>
    <mergeCell ref="A15:F15"/>
    <mergeCell ref="A17:H17"/>
    <mergeCell ref="F2:H2"/>
    <mergeCell ref="B3:H3"/>
    <mergeCell ref="B4:H4"/>
    <mergeCell ref="A1:H1"/>
    <mergeCell ref="B5:H5"/>
    <mergeCell ref="B2:D2"/>
    <mergeCell ref="A7:H7"/>
    <mergeCell ref="A9:H9"/>
    <mergeCell ref="A26:F26"/>
    <mergeCell ref="A28:H28"/>
    <mergeCell ref="A40:F40"/>
    <mergeCell ref="A38:F38"/>
    <mergeCell ref="A33:F33"/>
    <mergeCell ref="A35:F35"/>
    <mergeCell ref="A37:H37"/>
    <mergeCell ref="B31:C31"/>
    <mergeCell ref="B32:C32"/>
    <mergeCell ref="B30:C30"/>
    <mergeCell ref="B29:C29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IV41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138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139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673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637</v>
      </c>
      <c r="B11" s="33" t="s">
        <v>638</v>
      </c>
      <c r="C11" s="34" t="s">
        <v>217</v>
      </c>
      <c r="D11" s="35">
        <v>1</v>
      </c>
      <c r="E11" s="36">
        <v>40</v>
      </c>
      <c r="F11" s="35">
        <v>0.3</v>
      </c>
      <c r="G11" s="36">
        <v>12</v>
      </c>
      <c r="H11" s="37">
        <v>0.1925607</v>
      </c>
    </row>
    <row r="12" spans="1:8" x14ac:dyDescent="0.3">
      <c r="A12" s="32" t="s">
        <v>622</v>
      </c>
      <c r="B12" s="33" t="s">
        <v>623</v>
      </c>
      <c r="C12" s="34" t="s">
        <v>217</v>
      </c>
      <c r="D12" s="35">
        <v>1</v>
      </c>
      <c r="E12" s="36">
        <v>0.4</v>
      </c>
      <c r="F12" s="35">
        <v>3</v>
      </c>
      <c r="G12" s="36">
        <v>1.2</v>
      </c>
      <c r="H12" s="37">
        <v>1.9256100000000002E-2</v>
      </c>
    </row>
    <row r="13" spans="1:8" ht="22.8" x14ac:dyDescent="0.3">
      <c r="A13" s="32" t="s">
        <v>624</v>
      </c>
      <c r="B13" s="33" t="s">
        <v>625</v>
      </c>
      <c r="C13" s="34" t="s">
        <v>217</v>
      </c>
      <c r="D13" s="35">
        <v>3</v>
      </c>
      <c r="E13" s="36">
        <v>0.8</v>
      </c>
      <c r="F13" s="35">
        <v>3</v>
      </c>
      <c r="G13" s="36">
        <v>7.2</v>
      </c>
      <c r="H13" s="37">
        <v>0.1155364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20.399999999999999</v>
      </c>
      <c r="H14" s="37">
        <v>0.32735320000000001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x14ac:dyDescent="0.3">
      <c r="A18" s="32" t="s">
        <v>670</v>
      </c>
      <c r="B18" s="33" t="s">
        <v>671</v>
      </c>
      <c r="C18" s="34" t="s">
        <v>19</v>
      </c>
      <c r="D18" s="35">
        <v>0.6</v>
      </c>
      <c r="E18" s="36">
        <v>16</v>
      </c>
      <c r="F18" s="38"/>
      <c r="G18" s="36">
        <v>9.6</v>
      </c>
      <c r="H18" s="37">
        <v>0.15404859999999998</v>
      </c>
    </row>
    <row r="19" spans="1:8" x14ac:dyDescent="0.3">
      <c r="A19" s="142" t="s">
        <v>226</v>
      </c>
      <c r="B19" s="142"/>
      <c r="C19" s="142"/>
      <c r="D19" s="142"/>
      <c r="E19" s="142"/>
      <c r="F19" s="142"/>
      <c r="G19" s="36">
        <v>9.6</v>
      </c>
      <c r="H19" s="37">
        <v>0.15404859999999998</v>
      </c>
    </row>
    <row r="20" spans="1:8" x14ac:dyDescent="0.3">
      <c r="A20" s="26"/>
      <c r="B20" s="21"/>
      <c r="C20" s="26"/>
      <c r="D20" s="27"/>
      <c r="E20" s="28"/>
      <c r="F20" s="27"/>
      <c r="G20" s="27"/>
      <c r="H20" s="28"/>
    </row>
    <row r="21" spans="1:8" x14ac:dyDescent="0.3">
      <c r="A21" s="144" t="s">
        <v>227</v>
      </c>
      <c r="B21" s="144"/>
      <c r="C21" s="144"/>
      <c r="D21" s="144"/>
      <c r="E21" s="144"/>
      <c r="F21" s="144"/>
      <c r="G21" s="144"/>
      <c r="H21" s="144"/>
    </row>
    <row r="22" spans="1:8" x14ac:dyDescent="0.3">
      <c r="A22" s="29" t="s">
        <v>6</v>
      </c>
      <c r="B22" s="29" t="s">
        <v>7</v>
      </c>
      <c r="C22" s="29" t="s">
        <v>8</v>
      </c>
      <c r="D22" s="29" t="s">
        <v>9</v>
      </c>
      <c r="E22" s="29" t="s">
        <v>228</v>
      </c>
      <c r="F22" s="29" t="s">
        <v>229</v>
      </c>
      <c r="G22" s="29" t="s">
        <v>213</v>
      </c>
      <c r="H22" s="31" t="s">
        <v>214</v>
      </c>
    </row>
    <row r="23" spans="1:8" x14ac:dyDescent="0.3">
      <c r="A23" s="32" t="s">
        <v>641</v>
      </c>
      <c r="B23" s="33" t="s">
        <v>642</v>
      </c>
      <c r="C23" s="34" t="s">
        <v>628</v>
      </c>
      <c r="D23" s="35">
        <v>1</v>
      </c>
      <c r="E23" s="36">
        <v>50</v>
      </c>
      <c r="F23" s="51">
        <v>0.1</v>
      </c>
      <c r="G23" s="36">
        <v>5</v>
      </c>
      <c r="H23" s="37">
        <v>8.0233600000000002E-2</v>
      </c>
    </row>
    <row r="24" spans="1:8" ht="22.8" x14ac:dyDescent="0.3">
      <c r="A24" s="32" t="s">
        <v>626</v>
      </c>
      <c r="B24" s="33" t="s">
        <v>627</v>
      </c>
      <c r="C24" s="34" t="s">
        <v>628</v>
      </c>
      <c r="D24" s="35">
        <v>1</v>
      </c>
      <c r="E24" s="36">
        <v>6</v>
      </c>
      <c r="F24" s="40">
        <v>0.5</v>
      </c>
      <c r="G24" s="6">
        <v>3</v>
      </c>
      <c r="H24" s="37">
        <v>4.8140200000000001E-2</v>
      </c>
    </row>
    <row r="25" spans="1:8" x14ac:dyDescent="0.3">
      <c r="A25" s="142" t="s">
        <v>230</v>
      </c>
      <c r="B25" s="143"/>
      <c r="C25" s="143"/>
      <c r="D25" s="143"/>
      <c r="E25" s="143"/>
      <c r="F25" s="143"/>
      <c r="G25" s="36">
        <v>8</v>
      </c>
      <c r="H25" s="37">
        <v>0.12837379999999998</v>
      </c>
    </row>
    <row r="26" spans="1:8" x14ac:dyDescent="0.3">
      <c r="A26" s="26"/>
      <c r="B26" s="21"/>
      <c r="C26" s="26"/>
      <c r="D26" s="27"/>
      <c r="E26" s="28"/>
      <c r="F26" s="27"/>
      <c r="G26" s="27"/>
      <c r="H26" s="28"/>
    </row>
    <row r="27" spans="1:8" x14ac:dyDescent="0.3">
      <c r="A27" s="144" t="s">
        <v>231</v>
      </c>
      <c r="B27" s="144"/>
      <c r="C27" s="144"/>
      <c r="D27" s="144"/>
      <c r="E27" s="144"/>
      <c r="F27" s="144"/>
      <c r="G27" s="144"/>
      <c r="H27" s="144"/>
    </row>
    <row r="28" spans="1:8" ht="13.5" customHeight="1" x14ac:dyDescent="0.3">
      <c r="A28" s="29" t="s">
        <v>6</v>
      </c>
      <c r="B28" s="144" t="s">
        <v>7</v>
      </c>
      <c r="C28" s="144"/>
      <c r="D28" s="29" t="s">
        <v>232</v>
      </c>
      <c r="E28" s="29" t="s">
        <v>233</v>
      </c>
      <c r="F28" s="29" t="s">
        <v>212</v>
      </c>
      <c r="G28" s="29" t="s">
        <v>213</v>
      </c>
      <c r="H28" s="31" t="s">
        <v>214</v>
      </c>
    </row>
    <row r="29" spans="1:8" ht="12.75" customHeight="1" x14ac:dyDescent="0.3">
      <c r="A29" s="32" t="s">
        <v>643</v>
      </c>
      <c r="B29" s="152" t="s">
        <v>644</v>
      </c>
      <c r="C29" s="152"/>
      <c r="D29" s="36">
        <v>1</v>
      </c>
      <c r="E29" s="36">
        <v>4.16</v>
      </c>
      <c r="F29" s="35">
        <v>0.3</v>
      </c>
      <c r="G29" s="36">
        <v>1.248</v>
      </c>
      <c r="H29" s="37">
        <v>2.00263E-2</v>
      </c>
    </row>
    <row r="30" spans="1:8" x14ac:dyDescent="0.3">
      <c r="A30" s="32" t="s">
        <v>645</v>
      </c>
      <c r="B30" s="152" t="s">
        <v>646</v>
      </c>
      <c r="C30" s="152"/>
      <c r="D30" s="36">
        <v>1</v>
      </c>
      <c r="E30" s="36">
        <v>3.65</v>
      </c>
      <c r="F30" s="35">
        <v>3</v>
      </c>
      <c r="G30" s="36">
        <v>10.95</v>
      </c>
      <c r="H30" s="37">
        <v>0.1757117</v>
      </c>
    </row>
    <row r="31" spans="1:8" x14ac:dyDescent="0.3">
      <c r="A31" s="32" t="s">
        <v>496</v>
      </c>
      <c r="B31" s="152" t="s">
        <v>497</v>
      </c>
      <c r="C31" s="152"/>
      <c r="D31" s="36">
        <v>1</v>
      </c>
      <c r="E31" s="36">
        <v>4.04</v>
      </c>
      <c r="F31" s="35">
        <v>3</v>
      </c>
      <c r="G31" s="36">
        <v>12.12</v>
      </c>
      <c r="H31" s="37">
        <v>0.1944863</v>
      </c>
    </row>
    <row r="32" spans="1:8" x14ac:dyDescent="0.3">
      <c r="A32" s="142" t="s">
        <v>240</v>
      </c>
      <c r="B32" s="142"/>
      <c r="C32" s="142"/>
      <c r="D32" s="142"/>
      <c r="E32" s="142"/>
      <c r="F32" s="142"/>
      <c r="G32" s="36">
        <v>24.317999999999998</v>
      </c>
      <c r="H32" s="37">
        <v>0.39022430000000002</v>
      </c>
    </row>
    <row r="33" spans="1:8" x14ac:dyDescent="0.3">
      <c r="A33" s="26"/>
      <c r="B33" s="21"/>
      <c r="C33" s="26"/>
      <c r="D33" s="27"/>
      <c r="E33" s="28"/>
      <c r="F33" s="27"/>
      <c r="G33" s="27"/>
      <c r="H33" s="28"/>
    </row>
    <row r="34" spans="1:8" x14ac:dyDescent="0.3">
      <c r="A34" s="147" t="s">
        <v>241</v>
      </c>
      <c r="B34" s="148"/>
      <c r="C34" s="148"/>
      <c r="D34" s="148"/>
      <c r="E34" s="148"/>
      <c r="F34" s="148"/>
      <c r="G34" s="42"/>
      <c r="H34" s="20">
        <v>62.317999999999998</v>
      </c>
    </row>
    <row r="35" spans="1:8" x14ac:dyDescent="0.3">
      <c r="A35" s="41"/>
      <c r="B35" s="42"/>
      <c r="C35" s="42"/>
      <c r="D35" s="42"/>
      <c r="E35" s="42"/>
      <c r="F35" s="42"/>
      <c r="G35" s="42"/>
      <c r="H35" s="20"/>
    </row>
    <row r="36" spans="1:8" x14ac:dyDescent="0.3">
      <c r="A36" s="149" t="s">
        <v>242</v>
      </c>
      <c r="B36" s="150"/>
      <c r="C36" s="150"/>
      <c r="D36" s="150"/>
      <c r="E36" s="150"/>
      <c r="F36" s="150"/>
      <c r="G36" s="150"/>
      <c r="H36" s="151"/>
    </row>
    <row r="37" spans="1:8" x14ac:dyDescent="0.3">
      <c r="A37" s="147" t="s">
        <v>243</v>
      </c>
      <c r="B37" s="148"/>
      <c r="C37" s="148"/>
      <c r="D37" s="148"/>
      <c r="E37" s="148"/>
      <c r="F37" s="148"/>
      <c r="G37" s="42"/>
      <c r="H37" s="20">
        <v>13.087</v>
      </c>
    </row>
    <row r="38" spans="1:8" x14ac:dyDescent="0.3">
      <c r="A38" s="26"/>
      <c r="B38" s="21"/>
      <c r="C38" s="26"/>
      <c r="D38" s="27"/>
      <c r="E38" s="28"/>
      <c r="F38" s="27"/>
      <c r="G38" s="27"/>
      <c r="H38" s="28"/>
    </row>
    <row r="39" spans="1:8" x14ac:dyDescent="0.3">
      <c r="A39" s="145" t="s">
        <v>244</v>
      </c>
      <c r="B39" s="146"/>
      <c r="C39" s="146"/>
      <c r="D39" s="146"/>
      <c r="E39" s="146"/>
      <c r="F39" s="146"/>
      <c r="G39" s="43"/>
      <c r="H39" s="44">
        <v>75.405000000000001</v>
      </c>
    </row>
    <row r="40" spans="1:8" x14ac:dyDescent="0.3">
      <c r="A40" s="45"/>
      <c r="B40" s="23"/>
      <c r="C40" s="24"/>
      <c r="D40" s="46"/>
      <c r="E40" s="25"/>
      <c r="F40" s="46"/>
      <c r="G40" s="46"/>
      <c r="H40" s="25"/>
    </row>
    <row r="41" spans="1:8" x14ac:dyDescent="0.3">
      <c r="A41" s="47" t="s">
        <v>203</v>
      </c>
      <c r="B41" s="48" t="s">
        <v>674</v>
      </c>
      <c r="C41" s="49"/>
      <c r="D41" s="50"/>
      <c r="E41" s="50"/>
      <c r="F41" s="50"/>
      <c r="G41" s="50"/>
      <c r="H41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9:F19"/>
    <mergeCell ref="A21:H21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25:F25"/>
    <mergeCell ref="A27:H27"/>
    <mergeCell ref="A39:F39"/>
    <mergeCell ref="A37:F37"/>
    <mergeCell ref="A32:F32"/>
    <mergeCell ref="A34:F34"/>
    <mergeCell ref="A36:H36"/>
    <mergeCell ref="B30:C30"/>
    <mergeCell ref="B31:C31"/>
    <mergeCell ref="B29:C29"/>
    <mergeCell ref="B28:C28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V43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27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28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19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266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267</v>
      </c>
      <c r="B11" s="33" t="s">
        <v>268</v>
      </c>
      <c r="C11" s="34" t="s">
        <v>217</v>
      </c>
      <c r="D11" s="35">
        <v>1</v>
      </c>
      <c r="E11" s="36">
        <v>45</v>
      </c>
      <c r="F11" s="35">
        <v>1.3610000000000001E-2</v>
      </c>
      <c r="G11" s="36">
        <v>0.61199999999999999</v>
      </c>
      <c r="H11" s="37">
        <v>4.9406600000000002E-2</v>
      </c>
    </row>
    <row r="12" spans="1:8" x14ac:dyDescent="0.3">
      <c r="A12" s="32" t="s">
        <v>269</v>
      </c>
      <c r="B12" s="33" t="s">
        <v>270</v>
      </c>
      <c r="C12" s="34" t="s">
        <v>217</v>
      </c>
      <c r="D12" s="35">
        <v>1</v>
      </c>
      <c r="E12" s="36">
        <v>28</v>
      </c>
      <c r="F12" s="35">
        <v>1.3610000000000001E-2</v>
      </c>
      <c r="G12" s="36">
        <v>0.38100000000000001</v>
      </c>
      <c r="H12" s="37">
        <v>3.07581E-2</v>
      </c>
    </row>
    <row r="13" spans="1:8" ht="22.8" x14ac:dyDescent="0.3">
      <c r="A13" s="32" t="s">
        <v>271</v>
      </c>
      <c r="B13" s="33" t="s">
        <v>272</v>
      </c>
      <c r="C13" s="34" t="s">
        <v>217</v>
      </c>
      <c r="D13" s="35">
        <v>1</v>
      </c>
      <c r="E13" s="36">
        <v>20</v>
      </c>
      <c r="F13" s="35">
        <v>1.3610000000000001E-2</v>
      </c>
      <c r="G13" s="36">
        <v>0.27200000000000002</v>
      </c>
      <c r="H13" s="37">
        <v>2.1958500000000002E-2</v>
      </c>
    </row>
    <row r="14" spans="1:8" x14ac:dyDescent="0.3">
      <c r="A14" s="32" t="s">
        <v>218</v>
      </c>
      <c r="B14" s="33" t="s">
        <v>219</v>
      </c>
      <c r="C14" s="34" t="s">
        <v>220</v>
      </c>
      <c r="D14" s="35" t="s">
        <v>221</v>
      </c>
      <c r="E14" s="36" t="s">
        <v>1</v>
      </c>
      <c r="F14" s="35" t="s">
        <v>1</v>
      </c>
      <c r="G14" s="36">
        <v>2.4E-2</v>
      </c>
      <c r="H14" s="37">
        <v>1.9375E-3</v>
      </c>
    </row>
    <row r="15" spans="1:8" x14ac:dyDescent="0.3">
      <c r="A15" s="142" t="s">
        <v>224</v>
      </c>
      <c r="B15" s="142"/>
      <c r="C15" s="142"/>
      <c r="D15" s="142"/>
      <c r="E15" s="142"/>
      <c r="F15" s="142"/>
      <c r="G15" s="36">
        <v>1.2890000000000001</v>
      </c>
      <c r="H15" s="37">
        <v>0.10406069999999999</v>
      </c>
    </row>
    <row r="16" spans="1:8" x14ac:dyDescent="0.3">
      <c r="A16" s="26"/>
      <c r="B16" s="21"/>
      <c r="C16" s="26"/>
      <c r="D16" s="27"/>
      <c r="E16" s="28"/>
      <c r="F16" s="27"/>
      <c r="G16" s="27"/>
      <c r="H16" s="28"/>
    </row>
    <row r="17" spans="1:8" x14ac:dyDescent="0.3">
      <c r="A17" s="144" t="s">
        <v>225</v>
      </c>
      <c r="B17" s="144"/>
      <c r="C17" s="144"/>
      <c r="D17" s="144"/>
      <c r="E17" s="144"/>
      <c r="F17" s="144"/>
      <c r="G17" s="144"/>
      <c r="H17" s="144"/>
    </row>
    <row r="18" spans="1:8" x14ac:dyDescent="0.3">
      <c r="A18" s="29" t="s">
        <v>6</v>
      </c>
      <c r="B18" s="29" t="s">
        <v>7</v>
      </c>
      <c r="C18" s="29" t="s">
        <v>8</v>
      </c>
      <c r="D18" s="30" t="s">
        <v>9</v>
      </c>
      <c r="E18" s="31" t="s">
        <v>211</v>
      </c>
      <c r="F18" s="38"/>
      <c r="G18" s="31" t="s">
        <v>213</v>
      </c>
      <c r="H18" s="31" t="s">
        <v>214</v>
      </c>
    </row>
    <row r="19" spans="1:8" x14ac:dyDescent="0.3">
      <c r="A19" s="32" t="s">
        <v>273</v>
      </c>
      <c r="B19" s="33" t="s">
        <v>274</v>
      </c>
      <c r="C19" s="34" t="s">
        <v>19</v>
      </c>
      <c r="D19" s="35">
        <v>1.25</v>
      </c>
      <c r="E19" s="36">
        <v>8.5</v>
      </c>
      <c r="F19" s="38"/>
      <c r="G19" s="36">
        <v>10.625</v>
      </c>
      <c r="H19" s="37">
        <v>0.85775409999999996</v>
      </c>
    </row>
    <row r="20" spans="1:8" x14ac:dyDescent="0.3">
      <c r="A20" s="142" t="s">
        <v>226</v>
      </c>
      <c r="B20" s="142"/>
      <c r="C20" s="142"/>
      <c r="D20" s="142"/>
      <c r="E20" s="142"/>
      <c r="F20" s="142"/>
      <c r="G20" s="36">
        <v>10.625</v>
      </c>
      <c r="H20" s="37">
        <v>0.85775409999999996</v>
      </c>
    </row>
    <row r="21" spans="1:8" x14ac:dyDescent="0.3">
      <c r="A21" s="26"/>
      <c r="B21" s="21"/>
      <c r="C21" s="26"/>
      <c r="D21" s="27"/>
      <c r="E21" s="28"/>
      <c r="F21" s="27"/>
      <c r="G21" s="27"/>
      <c r="H21" s="28"/>
    </row>
    <row r="22" spans="1:8" x14ac:dyDescent="0.3">
      <c r="A22" s="144" t="s">
        <v>227</v>
      </c>
      <c r="B22" s="144"/>
      <c r="C22" s="144"/>
      <c r="D22" s="144"/>
      <c r="E22" s="144"/>
      <c r="F22" s="144"/>
      <c r="G22" s="144"/>
      <c r="H22" s="144"/>
    </row>
    <row r="23" spans="1:8" x14ac:dyDescent="0.3">
      <c r="A23" s="29" t="s">
        <v>6</v>
      </c>
      <c r="B23" s="29" t="s">
        <v>7</v>
      </c>
      <c r="C23" s="29" t="s">
        <v>8</v>
      </c>
      <c r="D23" s="29" t="s">
        <v>9</v>
      </c>
      <c r="E23" s="29" t="s">
        <v>228</v>
      </c>
      <c r="F23" s="29" t="s">
        <v>229</v>
      </c>
      <c r="G23" s="29" t="s">
        <v>213</v>
      </c>
      <c r="H23" s="31" t="s">
        <v>214</v>
      </c>
    </row>
    <row r="24" spans="1:8" x14ac:dyDescent="0.3">
      <c r="A24" s="32"/>
      <c r="B24" s="33"/>
      <c r="C24" s="34"/>
      <c r="D24" s="35"/>
      <c r="E24" s="36"/>
      <c r="F24" s="40"/>
      <c r="G24" s="6"/>
      <c r="H24" s="37"/>
    </row>
    <row r="25" spans="1:8" x14ac:dyDescent="0.3">
      <c r="A25" s="142" t="s">
        <v>230</v>
      </c>
      <c r="B25" s="143"/>
      <c r="C25" s="143"/>
      <c r="D25" s="143"/>
      <c r="E25" s="143"/>
      <c r="F25" s="143"/>
      <c r="G25" s="36">
        <v>0</v>
      </c>
      <c r="H25" s="37">
        <v>0</v>
      </c>
    </row>
    <row r="26" spans="1:8" x14ac:dyDescent="0.3">
      <c r="A26" s="26"/>
      <c r="B26" s="21"/>
      <c r="C26" s="26"/>
      <c r="D26" s="27"/>
      <c r="E26" s="28"/>
      <c r="F26" s="27"/>
      <c r="G26" s="27"/>
      <c r="H26" s="28"/>
    </row>
    <row r="27" spans="1:8" x14ac:dyDescent="0.3">
      <c r="A27" s="144" t="s">
        <v>231</v>
      </c>
      <c r="B27" s="144"/>
      <c r="C27" s="144"/>
      <c r="D27" s="144"/>
      <c r="E27" s="144"/>
      <c r="F27" s="144"/>
      <c r="G27" s="144"/>
      <c r="H27" s="144"/>
    </row>
    <row r="28" spans="1:8" ht="13.5" customHeight="1" x14ac:dyDescent="0.3">
      <c r="A28" s="29" t="s">
        <v>6</v>
      </c>
      <c r="B28" s="144" t="s">
        <v>7</v>
      </c>
      <c r="C28" s="144"/>
      <c r="D28" s="29" t="s">
        <v>232</v>
      </c>
      <c r="E28" s="29" t="s">
        <v>233</v>
      </c>
      <c r="F28" s="29" t="s">
        <v>212</v>
      </c>
      <c r="G28" s="29" t="s">
        <v>213</v>
      </c>
      <c r="H28" s="31" t="s">
        <v>214</v>
      </c>
    </row>
    <row r="29" spans="1:8" ht="12.75" customHeight="1" x14ac:dyDescent="0.3">
      <c r="A29" s="32" t="s">
        <v>275</v>
      </c>
      <c r="B29" s="152" t="s">
        <v>276</v>
      </c>
      <c r="C29" s="152"/>
      <c r="D29" s="36">
        <v>1</v>
      </c>
      <c r="E29" s="36">
        <v>4.04</v>
      </c>
      <c r="F29" s="35">
        <v>1.3610000000000001E-2</v>
      </c>
      <c r="G29" s="36">
        <v>5.5E-2</v>
      </c>
      <c r="H29" s="37">
        <v>4.4400999999999998E-3</v>
      </c>
    </row>
    <row r="30" spans="1:8" x14ac:dyDescent="0.3">
      <c r="A30" s="32" t="s">
        <v>277</v>
      </c>
      <c r="B30" s="152" t="s">
        <v>278</v>
      </c>
      <c r="C30" s="152"/>
      <c r="D30" s="36">
        <v>1</v>
      </c>
      <c r="E30" s="36">
        <v>3.85</v>
      </c>
      <c r="F30" s="35">
        <v>1.3610000000000001E-2</v>
      </c>
      <c r="G30" s="36">
        <v>5.1999999999999998E-2</v>
      </c>
      <c r="H30" s="37">
        <v>4.1979000000000001E-3</v>
      </c>
    </row>
    <row r="31" spans="1:8" x14ac:dyDescent="0.3">
      <c r="A31" s="32" t="s">
        <v>238</v>
      </c>
      <c r="B31" s="152" t="s">
        <v>239</v>
      </c>
      <c r="C31" s="152"/>
      <c r="D31" s="36">
        <v>4</v>
      </c>
      <c r="E31" s="36">
        <v>3.6</v>
      </c>
      <c r="F31" s="35">
        <v>1.3610000000000001E-2</v>
      </c>
      <c r="G31" s="36">
        <v>0.19600000000000001</v>
      </c>
      <c r="H31" s="37">
        <v>1.5823E-2</v>
      </c>
    </row>
    <row r="32" spans="1:8" x14ac:dyDescent="0.3">
      <c r="A32" s="32" t="s">
        <v>279</v>
      </c>
      <c r="B32" s="152" t="s">
        <v>280</v>
      </c>
      <c r="C32" s="152"/>
      <c r="D32" s="36">
        <v>1</v>
      </c>
      <c r="E32" s="36">
        <v>5.29</v>
      </c>
      <c r="F32" s="35">
        <v>1.3610000000000001E-2</v>
      </c>
      <c r="G32" s="36">
        <v>7.1999999999999995E-2</v>
      </c>
      <c r="H32" s="37">
        <v>5.8125000000000008E-3</v>
      </c>
    </row>
    <row r="33" spans="1:8" x14ac:dyDescent="0.3">
      <c r="A33" s="32" t="s">
        <v>253</v>
      </c>
      <c r="B33" s="152" t="s">
        <v>254</v>
      </c>
      <c r="C33" s="152"/>
      <c r="D33" s="36">
        <v>2</v>
      </c>
      <c r="E33" s="36">
        <v>3.6</v>
      </c>
      <c r="F33" s="35">
        <v>1.3610000000000001E-2</v>
      </c>
      <c r="G33" s="36">
        <v>9.8000000000000004E-2</v>
      </c>
      <c r="H33" s="37">
        <v>7.9115000000000001E-3</v>
      </c>
    </row>
    <row r="34" spans="1:8" x14ac:dyDescent="0.3">
      <c r="A34" s="142" t="s">
        <v>240</v>
      </c>
      <c r="B34" s="142"/>
      <c r="C34" s="142"/>
      <c r="D34" s="142"/>
      <c r="E34" s="142"/>
      <c r="F34" s="142"/>
      <c r="G34" s="36">
        <v>0.47299999999999998</v>
      </c>
      <c r="H34" s="37">
        <v>3.8185000000000004E-2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7" t="s">
        <v>241</v>
      </c>
      <c r="B36" s="148"/>
      <c r="C36" s="148"/>
      <c r="D36" s="148"/>
      <c r="E36" s="148"/>
      <c r="F36" s="148"/>
      <c r="G36" s="42"/>
      <c r="H36" s="20">
        <v>12.387</v>
      </c>
    </row>
    <row r="37" spans="1:8" x14ac:dyDescent="0.3">
      <c r="A37" s="41"/>
      <c r="B37" s="42"/>
      <c r="C37" s="42"/>
      <c r="D37" s="42"/>
      <c r="E37" s="42"/>
      <c r="F37" s="42"/>
      <c r="G37" s="42"/>
      <c r="H37" s="20"/>
    </row>
    <row r="38" spans="1:8" x14ac:dyDescent="0.3">
      <c r="A38" s="149" t="s">
        <v>242</v>
      </c>
      <c r="B38" s="150"/>
      <c r="C38" s="150"/>
      <c r="D38" s="150"/>
      <c r="E38" s="150"/>
      <c r="F38" s="150"/>
      <c r="G38" s="150"/>
      <c r="H38" s="151"/>
    </row>
    <row r="39" spans="1:8" x14ac:dyDescent="0.3">
      <c r="A39" s="147" t="s">
        <v>243</v>
      </c>
      <c r="B39" s="148"/>
      <c r="C39" s="148"/>
      <c r="D39" s="148"/>
      <c r="E39" s="148"/>
      <c r="F39" s="148"/>
      <c r="G39" s="42"/>
      <c r="H39" s="20">
        <v>2.601</v>
      </c>
    </row>
    <row r="40" spans="1:8" x14ac:dyDescent="0.3">
      <c r="A40" s="26"/>
      <c r="B40" s="21"/>
      <c r="C40" s="26"/>
      <c r="D40" s="27"/>
      <c r="E40" s="28"/>
      <c r="F40" s="27"/>
      <c r="G40" s="27"/>
      <c r="H40" s="28"/>
    </row>
    <row r="41" spans="1:8" x14ac:dyDescent="0.3">
      <c r="A41" s="145" t="s">
        <v>244</v>
      </c>
      <c r="B41" s="146"/>
      <c r="C41" s="146"/>
      <c r="D41" s="146"/>
      <c r="E41" s="146"/>
      <c r="F41" s="146"/>
      <c r="G41" s="43"/>
      <c r="H41" s="44">
        <v>14.988</v>
      </c>
    </row>
    <row r="42" spans="1:8" x14ac:dyDescent="0.3">
      <c r="A42" s="45"/>
      <c r="B42" s="23"/>
      <c r="C42" s="24"/>
      <c r="D42" s="46"/>
      <c r="E42" s="25"/>
      <c r="F42" s="46"/>
      <c r="G42" s="46"/>
      <c r="H42" s="25"/>
    </row>
    <row r="43" spans="1:8" x14ac:dyDescent="0.3">
      <c r="A43" s="47" t="s">
        <v>203</v>
      </c>
      <c r="B43" s="48" t="s">
        <v>281</v>
      </c>
      <c r="C43" s="49"/>
      <c r="D43" s="50"/>
      <c r="E43" s="50"/>
      <c r="F43" s="50"/>
      <c r="G43" s="50"/>
      <c r="H43" s="50"/>
    </row>
  </sheetData>
  <sheetProtection formatCells="0" formatColumns="0" formatRows="0" insertColumns="0" insertRows="0" insertHyperlinks="0" deleteColumns="0" deleteRows="0" sort="0" autoFilter="0" pivotTables="0"/>
  <mergeCells count="25">
    <mergeCell ref="A15:F15"/>
    <mergeCell ref="A17:H17"/>
    <mergeCell ref="F2:H2"/>
    <mergeCell ref="B3:H3"/>
    <mergeCell ref="B4:H4"/>
    <mergeCell ref="A1:H1"/>
    <mergeCell ref="B5:H5"/>
    <mergeCell ref="B2:D2"/>
    <mergeCell ref="A7:H7"/>
    <mergeCell ref="A9:H9"/>
    <mergeCell ref="A20:F20"/>
    <mergeCell ref="A22:H22"/>
    <mergeCell ref="A25:F25"/>
    <mergeCell ref="A27:H27"/>
    <mergeCell ref="A41:F41"/>
    <mergeCell ref="A39:F39"/>
    <mergeCell ref="A34:F34"/>
    <mergeCell ref="A36:F36"/>
    <mergeCell ref="A38:H38"/>
    <mergeCell ref="B30:C30"/>
    <mergeCell ref="B31:C31"/>
    <mergeCell ref="B32:C32"/>
    <mergeCell ref="B33:C33"/>
    <mergeCell ref="B29:C29"/>
    <mergeCell ref="B28:C28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140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141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675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ht="22.8" x14ac:dyDescent="0.3">
      <c r="A11" s="32" t="s">
        <v>624</v>
      </c>
      <c r="B11" s="33" t="s">
        <v>625</v>
      </c>
      <c r="C11" s="34" t="s">
        <v>217</v>
      </c>
      <c r="D11" s="35">
        <v>1</v>
      </c>
      <c r="E11" s="36">
        <v>0.8</v>
      </c>
      <c r="F11" s="35">
        <v>0.3</v>
      </c>
      <c r="G11" s="36">
        <v>0.24</v>
      </c>
      <c r="H11" s="37">
        <v>5.2493400000000003E-2</v>
      </c>
    </row>
    <row r="12" spans="1:8" ht="22.8" x14ac:dyDescent="0.3">
      <c r="A12" s="32" t="s">
        <v>676</v>
      </c>
      <c r="B12" s="33" t="s">
        <v>677</v>
      </c>
      <c r="C12" s="34" t="s">
        <v>217</v>
      </c>
      <c r="D12" s="35">
        <v>1</v>
      </c>
      <c r="E12" s="36">
        <v>0.02</v>
      </c>
      <c r="F12" s="35">
        <v>0.3</v>
      </c>
      <c r="G12" s="36">
        <v>6.0000000000000001E-3</v>
      </c>
      <c r="H12" s="37">
        <v>1.3123000000000002E-3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0.246</v>
      </c>
      <c r="H13" s="37">
        <v>5.3805700000000005E-2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ht="22.8" x14ac:dyDescent="0.3">
      <c r="A17" s="32" t="s">
        <v>678</v>
      </c>
      <c r="B17" s="33" t="s">
        <v>679</v>
      </c>
      <c r="C17" s="34" t="s">
        <v>34</v>
      </c>
      <c r="D17" s="35">
        <v>1</v>
      </c>
      <c r="E17" s="36">
        <v>2.2999999999999998</v>
      </c>
      <c r="F17" s="38"/>
      <c r="G17" s="36">
        <v>2.2999999999999998</v>
      </c>
      <c r="H17" s="37">
        <v>0.50306209999999996</v>
      </c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2.2999999999999998</v>
      </c>
      <c r="H18" s="37">
        <v>0.50306209999999996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ht="22.8" x14ac:dyDescent="0.3">
      <c r="A22" s="32" t="s">
        <v>626</v>
      </c>
      <c r="B22" s="33" t="s">
        <v>627</v>
      </c>
      <c r="C22" s="34" t="s">
        <v>628</v>
      </c>
      <c r="D22" s="35">
        <v>1</v>
      </c>
      <c r="E22" s="36">
        <v>6</v>
      </c>
      <c r="F22" s="51">
        <v>0.1</v>
      </c>
      <c r="G22" s="36">
        <v>0.6</v>
      </c>
      <c r="H22" s="37">
        <v>0.13123360000000001</v>
      </c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0.6</v>
      </c>
      <c r="H23" s="37">
        <v>0.13123360000000001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680</v>
      </c>
      <c r="B27" s="152" t="s">
        <v>681</v>
      </c>
      <c r="C27" s="152"/>
      <c r="D27" s="36">
        <v>1</v>
      </c>
      <c r="E27" s="36">
        <v>3.56</v>
      </c>
      <c r="F27" s="35">
        <v>0.2</v>
      </c>
      <c r="G27" s="36">
        <v>0.71199999999999997</v>
      </c>
      <c r="H27" s="37">
        <v>0.15573049999999999</v>
      </c>
    </row>
    <row r="28" spans="1:8" x14ac:dyDescent="0.3">
      <c r="A28" s="32" t="s">
        <v>682</v>
      </c>
      <c r="B28" s="152" t="s">
        <v>683</v>
      </c>
      <c r="C28" s="152"/>
      <c r="D28" s="36">
        <v>1</v>
      </c>
      <c r="E28" s="36">
        <v>3.57</v>
      </c>
      <c r="F28" s="35">
        <v>0.2</v>
      </c>
      <c r="G28" s="36">
        <v>0.71399999999999997</v>
      </c>
      <c r="H28" s="37">
        <v>0.156168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1.4259999999999999</v>
      </c>
      <c r="H29" s="37">
        <v>0.31189850000000002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4.5720000000000001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0.96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5.532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684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5:H25"/>
    <mergeCell ref="A36:F36"/>
    <mergeCell ref="A34:F34"/>
    <mergeCell ref="A29:F29"/>
    <mergeCell ref="A31:F31"/>
    <mergeCell ref="A33:H33"/>
    <mergeCell ref="B28:C28"/>
    <mergeCell ref="B27:C27"/>
    <mergeCell ref="B26:C26"/>
    <mergeCell ref="A18:F18"/>
    <mergeCell ref="A20:H20"/>
    <mergeCell ref="A23:F23"/>
    <mergeCell ref="A13:F13"/>
    <mergeCell ref="A15:H1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IV42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142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143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685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686</v>
      </c>
      <c r="B11" s="33" t="s">
        <v>687</v>
      </c>
      <c r="C11" s="34" t="s">
        <v>217</v>
      </c>
      <c r="D11" s="35">
        <v>1</v>
      </c>
      <c r="E11" s="36">
        <v>1.25</v>
      </c>
      <c r="F11" s="35">
        <v>3.5</v>
      </c>
      <c r="G11" s="36">
        <v>4.375</v>
      </c>
      <c r="H11" s="37">
        <v>6.0377999999999994E-3</v>
      </c>
    </row>
    <row r="12" spans="1:8" x14ac:dyDescent="0.3">
      <c r="A12" s="32" t="s">
        <v>688</v>
      </c>
      <c r="B12" s="33" t="s">
        <v>689</v>
      </c>
      <c r="C12" s="34" t="s">
        <v>217</v>
      </c>
      <c r="D12" s="35">
        <v>1</v>
      </c>
      <c r="E12" s="36">
        <v>1.25</v>
      </c>
      <c r="F12" s="35">
        <v>3.5</v>
      </c>
      <c r="G12" s="36">
        <v>4.375</v>
      </c>
      <c r="H12" s="37">
        <v>6.0377999999999994E-3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8.75</v>
      </c>
      <c r="H13" s="37">
        <v>1.2075599999999999E-2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x14ac:dyDescent="0.3">
      <c r="A17" s="32" t="s">
        <v>690</v>
      </c>
      <c r="B17" s="33" t="s">
        <v>691</v>
      </c>
      <c r="C17" s="34" t="s">
        <v>84</v>
      </c>
      <c r="D17" s="35">
        <v>2</v>
      </c>
      <c r="E17" s="36">
        <v>3</v>
      </c>
      <c r="F17" s="38"/>
      <c r="G17" s="36">
        <v>6</v>
      </c>
      <c r="H17" s="37">
        <v>8.2804000000000003E-3</v>
      </c>
    </row>
    <row r="18" spans="1:8" ht="22.8" x14ac:dyDescent="0.3">
      <c r="A18" s="39" t="s">
        <v>692</v>
      </c>
      <c r="B18" s="33" t="s">
        <v>693</v>
      </c>
      <c r="C18" s="34" t="s">
        <v>84</v>
      </c>
      <c r="D18" s="35">
        <v>1</v>
      </c>
      <c r="E18" s="36">
        <v>20</v>
      </c>
      <c r="F18" s="38"/>
      <c r="G18" s="36">
        <v>20</v>
      </c>
      <c r="H18" s="37">
        <v>2.7601399999999998E-2</v>
      </c>
    </row>
    <row r="19" spans="1:8" x14ac:dyDescent="0.3">
      <c r="A19" s="39" t="s">
        <v>694</v>
      </c>
      <c r="B19" s="33" t="s">
        <v>695</v>
      </c>
      <c r="C19" s="34" t="s">
        <v>84</v>
      </c>
      <c r="D19" s="35">
        <v>1</v>
      </c>
      <c r="E19" s="36">
        <v>7.5</v>
      </c>
      <c r="F19" s="38"/>
      <c r="G19" s="36">
        <v>7.5</v>
      </c>
      <c r="H19" s="37">
        <v>1.03505E-2</v>
      </c>
    </row>
    <row r="20" spans="1:8" ht="22.8" x14ac:dyDescent="0.3">
      <c r="A20" s="39" t="s">
        <v>696</v>
      </c>
      <c r="B20" s="33" t="s">
        <v>697</v>
      </c>
      <c r="C20" s="34" t="s">
        <v>84</v>
      </c>
      <c r="D20" s="35">
        <v>1</v>
      </c>
      <c r="E20" s="36">
        <v>650</v>
      </c>
      <c r="F20" s="38"/>
      <c r="G20" s="36">
        <v>650</v>
      </c>
      <c r="H20" s="37">
        <v>0.89704660000000003</v>
      </c>
    </row>
    <row r="21" spans="1:8" ht="22.8" x14ac:dyDescent="0.3">
      <c r="A21" s="39" t="s">
        <v>698</v>
      </c>
      <c r="B21" s="33" t="s">
        <v>699</v>
      </c>
      <c r="C21" s="34" t="s">
        <v>34</v>
      </c>
      <c r="D21" s="35">
        <v>6</v>
      </c>
      <c r="E21" s="36">
        <v>0.39</v>
      </c>
      <c r="F21" s="38"/>
      <c r="G21" s="36">
        <v>2.34</v>
      </c>
      <c r="H21" s="37">
        <v>3.2293999999999999E-3</v>
      </c>
    </row>
    <row r="22" spans="1:8" x14ac:dyDescent="0.3">
      <c r="A22" s="142" t="s">
        <v>226</v>
      </c>
      <c r="B22" s="142"/>
      <c r="C22" s="142"/>
      <c r="D22" s="142"/>
      <c r="E22" s="142"/>
      <c r="F22" s="142"/>
      <c r="G22" s="36">
        <v>685.84</v>
      </c>
      <c r="H22" s="37">
        <v>0.94650829999999997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227</v>
      </c>
      <c r="B24" s="144"/>
      <c r="C24" s="144"/>
      <c r="D24" s="144"/>
      <c r="E24" s="144"/>
      <c r="F24" s="144"/>
      <c r="G24" s="144"/>
      <c r="H24" s="144"/>
    </row>
    <row r="25" spans="1:8" x14ac:dyDescent="0.3">
      <c r="A25" s="29" t="s">
        <v>6</v>
      </c>
      <c r="B25" s="29" t="s">
        <v>7</v>
      </c>
      <c r="C25" s="29" t="s">
        <v>8</v>
      </c>
      <c r="D25" s="29" t="s">
        <v>9</v>
      </c>
      <c r="E25" s="29" t="s">
        <v>228</v>
      </c>
      <c r="F25" s="29" t="s">
        <v>229</v>
      </c>
      <c r="G25" s="29" t="s">
        <v>213</v>
      </c>
      <c r="H25" s="31" t="s">
        <v>214</v>
      </c>
    </row>
    <row r="26" spans="1:8" ht="22.8" x14ac:dyDescent="0.3">
      <c r="A26" s="32" t="s">
        <v>626</v>
      </c>
      <c r="B26" s="33" t="s">
        <v>627</v>
      </c>
      <c r="C26" s="34" t="s">
        <v>628</v>
      </c>
      <c r="D26" s="35">
        <v>1</v>
      </c>
      <c r="E26" s="36">
        <v>6</v>
      </c>
      <c r="F26" s="51">
        <v>1</v>
      </c>
      <c r="G26" s="36">
        <v>6</v>
      </c>
      <c r="H26" s="37">
        <v>8.2804000000000003E-3</v>
      </c>
    </row>
    <row r="27" spans="1:8" x14ac:dyDescent="0.3">
      <c r="A27" s="142" t="s">
        <v>230</v>
      </c>
      <c r="B27" s="143"/>
      <c r="C27" s="143"/>
      <c r="D27" s="143"/>
      <c r="E27" s="143"/>
      <c r="F27" s="143"/>
      <c r="G27" s="36">
        <v>6</v>
      </c>
      <c r="H27" s="37">
        <v>8.2804000000000003E-3</v>
      </c>
    </row>
    <row r="28" spans="1:8" x14ac:dyDescent="0.3">
      <c r="A28" s="26"/>
      <c r="B28" s="21"/>
      <c r="C28" s="26"/>
      <c r="D28" s="27"/>
      <c r="E28" s="28"/>
      <c r="F28" s="27"/>
      <c r="G28" s="27"/>
      <c r="H28" s="28"/>
    </row>
    <row r="29" spans="1:8" x14ac:dyDescent="0.3">
      <c r="A29" s="144" t="s">
        <v>231</v>
      </c>
      <c r="B29" s="144"/>
      <c r="C29" s="144"/>
      <c r="D29" s="144"/>
      <c r="E29" s="144"/>
      <c r="F29" s="144"/>
      <c r="G29" s="144"/>
      <c r="H29" s="144"/>
    </row>
    <row r="30" spans="1:8" ht="13.5" customHeight="1" x14ac:dyDescent="0.3">
      <c r="A30" s="29" t="s">
        <v>6</v>
      </c>
      <c r="B30" s="144" t="s">
        <v>7</v>
      </c>
      <c r="C30" s="144"/>
      <c r="D30" s="29" t="s">
        <v>232</v>
      </c>
      <c r="E30" s="29" t="s">
        <v>233</v>
      </c>
      <c r="F30" s="29" t="s">
        <v>212</v>
      </c>
      <c r="G30" s="29" t="s">
        <v>213</v>
      </c>
      <c r="H30" s="31" t="s">
        <v>214</v>
      </c>
    </row>
    <row r="31" spans="1:8" ht="12.75" customHeight="1" x14ac:dyDescent="0.3">
      <c r="A31" s="32" t="s">
        <v>657</v>
      </c>
      <c r="B31" s="152" t="s">
        <v>658</v>
      </c>
      <c r="C31" s="152"/>
      <c r="D31" s="36">
        <v>1</v>
      </c>
      <c r="E31" s="36">
        <v>4.04</v>
      </c>
      <c r="F31" s="35">
        <v>3.5</v>
      </c>
      <c r="G31" s="36">
        <v>14.14</v>
      </c>
      <c r="H31" s="37">
        <v>1.9514199999999999E-2</v>
      </c>
    </row>
    <row r="32" spans="1:8" x14ac:dyDescent="0.3">
      <c r="A32" s="32" t="s">
        <v>700</v>
      </c>
      <c r="B32" s="152" t="s">
        <v>701</v>
      </c>
      <c r="C32" s="152"/>
      <c r="D32" s="36">
        <v>1</v>
      </c>
      <c r="E32" s="36">
        <v>2.82</v>
      </c>
      <c r="F32" s="35">
        <v>3.5</v>
      </c>
      <c r="G32" s="36">
        <v>9.8699999999999992</v>
      </c>
      <c r="H32" s="37">
        <v>1.3621300000000001E-2</v>
      </c>
    </row>
    <row r="33" spans="1:8" x14ac:dyDescent="0.3">
      <c r="A33" s="142" t="s">
        <v>240</v>
      </c>
      <c r="B33" s="142"/>
      <c r="C33" s="142"/>
      <c r="D33" s="142"/>
      <c r="E33" s="142"/>
      <c r="F33" s="142"/>
      <c r="G33" s="36">
        <v>24.009999999999998</v>
      </c>
      <c r="H33" s="37">
        <v>3.3135500000000005E-2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7" t="s">
        <v>241</v>
      </c>
      <c r="B35" s="148"/>
      <c r="C35" s="148"/>
      <c r="D35" s="148"/>
      <c r="E35" s="148"/>
      <c r="F35" s="148"/>
      <c r="G35" s="42"/>
      <c r="H35" s="20">
        <v>724.6</v>
      </c>
    </row>
    <row r="36" spans="1:8" x14ac:dyDescent="0.3">
      <c r="A36" s="41"/>
      <c r="B36" s="42"/>
      <c r="C36" s="42"/>
      <c r="D36" s="42"/>
      <c r="E36" s="42"/>
      <c r="F36" s="42"/>
      <c r="G36" s="42"/>
      <c r="H36" s="20"/>
    </row>
    <row r="37" spans="1:8" x14ac:dyDescent="0.3">
      <c r="A37" s="149" t="s">
        <v>242</v>
      </c>
      <c r="B37" s="150"/>
      <c r="C37" s="150"/>
      <c r="D37" s="150"/>
      <c r="E37" s="150"/>
      <c r="F37" s="150"/>
      <c r="G37" s="150"/>
      <c r="H37" s="151"/>
    </row>
    <row r="38" spans="1:8" x14ac:dyDescent="0.3">
      <c r="A38" s="147" t="s">
        <v>243</v>
      </c>
      <c r="B38" s="148"/>
      <c r="C38" s="148"/>
      <c r="D38" s="148"/>
      <c r="E38" s="148"/>
      <c r="F38" s="148"/>
      <c r="G38" s="42"/>
      <c r="H38" s="20">
        <v>152.166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5" t="s">
        <v>244</v>
      </c>
      <c r="B40" s="146"/>
      <c r="C40" s="146"/>
      <c r="D40" s="146"/>
      <c r="E40" s="146"/>
      <c r="F40" s="146"/>
      <c r="G40" s="43"/>
      <c r="H40" s="44">
        <v>876.76600000000008</v>
      </c>
    </row>
    <row r="41" spans="1:8" x14ac:dyDescent="0.3">
      <c r="A41" s="45"/>
      <c r="B41" s="23"/>
      <c r="C41" s="24"/>
      <c r="D41" s="46"/>
      <c r="E41" s="25"/>
      <c r="F41" s="46"/>
      <c r="G41" s="46"/>
      <c r="H41" s="25"/>
    </row>
    <row r="42" spans="1:8" x14ac:dyDescent="0.3">
      <c r="A42" s="47" t="s">
        <v>203</v>
      </c>
      <c r="B42" s="48" t="s">
        <v>702</v>
      </c>
      <c r="C42" s="49"/>
      <c r="D42" s="50"/>
      <c r="E42" s="50"/>
      <c r="F42" s="50"/>
      <c r="G42" s="50"/>
      <c r="H42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9:H29"/>
    <mergeCell ref="A40:F40"/>
    <mergeCell ref="A38:F38"/>
    <mergeCell ref="A33:F33"/>
    <mergeCell ref="A35:F35"/>
    <mergeCell ref="A37:H37"/>
    <mergeCell ref="B32:C32"/>
    <mergeCell ref="B31:C31"/>
    <mergeCell ref="B30:C30"/>
    <mergeCell ref="A22:F22"/>
    <mergeCell ref="A24:H24"/>
    <mergeCell ref="A27:F27"/>
    <mergeCell ref="A13:F13"/>
    <mergeCell ref="A15:H1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IV43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144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145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703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ht="22.8" x14ac:dyDescent="0.3">
      <c r="A11" s="32" t="s">
        <v>624</v>
      </c>
      <c r="B11" s="33" t="s">
        <v>625</v>
      </c>
      <c r="C11" s="34" t="s">
        <v>217</v>
      </c>
      <c r="D11" s="35">
        <v>3</v>
      </c>
      <c r="E11" s="36">
        <v>0.8</v>
      </c>
      <c r="F11" s="35">
        <v>1</v>
      </c>
      <c r="G11" s="36">
        <v>2.4</v>
      </c>
      <c r="H11" s="37">
        <v>9.4488199999999994E-2</v>
      </c>
    </row>
    <row r="12" spans="1:8" x14ac:dyDescent="0.3">
      <c r="A12" s="32" t="s">
        <v>622</v>
      </c>
      <c r="B12" s="33" t="s">
        <v>623</v>
      </c>
      <c r="C12" s="34" t="s">
        <v>217</v>
      </c>
      <c r="D12" s="35">
        <v>3</v>
      </c>
      <c r="E12" s="36">
        <v>0.4</v>
      </c>
      <c r="F12" s="35">
        <v>1</v>
      </c>
      <c r="G12" s="36">
        <v>1.2</v>
      </c>
      <c r="H12" s="37">
        <v>4.7244099999999997E-2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3.5999999999999996</v>
      </c>
      <c r="H13" s="37">
        <v>0.14173230000000001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ht="22.8" x14ac:dyDescent="0.3">
      <c r="A17" s="32" t="s">
        <v>704</v>
      </c>
      <c r="B17" s="33" t="s">
        <v>705</v>
      </c>
      <c r="C17" s="34" t="s">
        <v>84</v>
      </c>
      <c r="D17" s="35">
        <v>1</v>
      </c>
      <c r="E17" s="36">
        <v>0.95</v>
      </c>
      <c r="F17" s="38"/>
      <c r="G17" s="36">
        <v>0.95</v>
      </c>
      <c r="H17" s="37">
        <v>3.74016E-2</v>
      </c>
    </row>
    <row r="18" spans="1:8" ht="34.200000000000003" x14ac:dyDescent="0.3">
      <c r="A18" s="39" t="s">
        <v>706</v>
      </c>
      <c r="B18" s="33" t="s">
        <v>707</v>
      </c>
      <c r="C18" s="34" t="s">
        <v>84</v>
      </c>
      <c r="D18" s="35">
        <v>1</v>
      </c>
      <c r="E18" s="36">
        <v>5.15</v>
      </c>
      <c r="F18" s="38"/>
      <c r="G18" s="36">
        <v>5.15</v>
      </c>
      <c r="H18" s="37">
        <v>0.20275590000000002</v>
      </c>
    </row>
    <row r="19" spans="1:8" ht="34.200000000000003" x14ac:dyDescent="0.3">
      <c r="A19" s="39" t="s">
        <v>708</v>
      </c>
      <c r="B19" s="33" t="s">
        <v>709</v>
      </c>
      <c r="C19" s="34" t="s">
        <v>84</v>
      </c>
      <c r="D19" s="35">
        <v>1</v>
      </c>
      <c r="E19" s="36">
        <v>2.83</v>
      </c>
      <c r="F19" s="38"/>
      <c r="G19" s="36">
        <v>2.83</v>
      </c>
      <c r="H19" s="37">
        <v>0.11141730000000001</v>
      </c>
    </row>
    <row r="20" spans="1:8" x14ac:dyDescent="0.3">
      <c r="A20" s="39" t="s">
        <v>710</v>
      </c>
      <c r="B20" s="33" t="s">
        <v>711</v>
      </c>
      <c r="C20" s="34" t="s">
        <v>34</v>
      </c>
      <c r="D20" s="35">
        <v>2</v>
      </c>
      <c r="E20" s="36">
        <v>0.45</v>
      </c>
      <c r="F20" s="38"/>
      <c r="G20" s="36">
        <v>0.9</v>
      </c>
      <c r="H20" s="37">
        <v>3.5433100000000002E-2</v>
      </c>
    </row>
    <row r="21" spans="1:8" x14ac:dyDescent="0.3">
      <c r="A21" s="142" t="s">
        <v>226</v>
      </c>
      <c r="B21" s="142"/>
      <c r="C21" s="142"/>
      <c r="D21" s="142"/>
      <c r="E21" s="142"/>
      <c r="F21" s="142"/>
      <c r="G21" s="36">
        <v>9.83</v>
      </c>
      <c r="H21" s="37">
        <v>0.38700789999999996</v>
      </c>
    </row>
    <row r="22" spans="1:8" x14ac:dyDescent="0.3">
      <c r="A22" s="26"/>
      <c r="B22" s="21"/>
      <c r="C22" s="26"/>
      <c r="D22" s="27"/>
      <c r="E22" s="28"/>
      <c r="F22" s="27"/>
      <c r="G22" s="27"/>
      <c r="H22" s="28"/>
    </row>
    <row r="23" spans="1:8" x14ac:dyDescent="0.3">
      <c r="A23" s="144" t="s">
        <v>227</v>
      </c>
      <c r="B23" s="144"/>
      <c r="C23" s="144"/>
      <c r="D23" s="144"/>
      <c r="E23" s="144"/>
      <c r="F23" s="144"/>
      <c r="G23" s="144"/>
      <c r="H23" s="144"/>
    </row>
    <row r="24" spans="1:8" x14ac:dyDescent="0.3">
      <c r="A24" s="29" t="s">
        <v>6</v>
      </c>
      <c r="B24" s="29" t="s">
        <v>7</v>
      </c>
      <c r="C24" s="29" t="s">
        <v>8</v>
      </c>
      <c r="D24" s="29" t="s">
        <v>9</v>
      </c>
      <c r="E24" s="29" t="s">
        <v>228</v>
      </c>
      <c r="F24" s="29" t="s">
        <v>229</v>
      </c>
      <c r="G24" s="29" t="s">
        <v>213</v>
      </c>
      <c r="H24" s="31" t="s">
        <v>214</v>
      </c>
    </row>
    <row r="25" spans="1:8" ht="22.8" x14ac:dyDescent="0.3">
      <c r="A25" s="32" t="s">
        <v>626</v>
      </c>
      <c r="B25" s="33" t="s">
        <v>627</v>
      </c>
      <c r="C25" s="34" t="s">
        <v>628</v>
      </c>
      <c r="D25" s="35">
        <v>0.25</v>
      </c>
      <c r="E25" s="36">
        <v>6</v>
      </c>
      <c r="F25" s="51">
        <v>0.4</v>
      </c>
      <c r="G25" s="36">
        <v>0.6</v>
      </c>
      <c r="H25" s="37">
        <v>2.3622000000000001E-2</v>
      </c>
    </row>
    <row r="26" spans="1:8" x14ac:dyDescent="0.3">
      <c r="A26" s="142" t="s">
        <v>230</v>
      </c>
      <c r="B26" s="143"/>
      <c r="C26" s="143"/>
      <c r="D26" s="143"/>
      <c r="E26" s="143"/>
      <c r="F26" s="143"/>
      <c r="G26" s="36">
        <v>0.6</v>
      </c>
      <c r="H26" s="37">
        <v>2.3622000000000001E-2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231</v>
      </c>
      <c r="B28" s="144"/>
      <c r="C28" s="144"/>
      <c r="D28" s="144"/>
      <c r="E28" s="144"/>
      <c r="F28" s="144"/>
      <c r="G28" s="144"/>
      <c r="H28" s="144"/>
    </row>
    <row r="29" spans="1:8" ht="13.5" customHeight="1" x14ac:dyDescent="0.3">
      <c r="A29" s="29" t="s">
        <v>6</v>
      </c>
      <c r="B29" s="144" t="s">
        <v>7</v>
      </c>
      <c r="C29" s="144"/>
      <c r="D29" s="29" t="s">
        <v>232</v>
      </c>
      <c r="E29" s="29" t="s">
        <v>233</v>
      </c>
      <c r="F29" s="29" t="s">
        <v>212</v>
      </c>
      <c r="G29" s="29" t="s">
        <v>213</v>
      </c>
      <c r="H29" s="31" t="s">
        <v>214</v>
      </c>
    </row>
    <row r="30" spans="1:8" ht="12.75" customHeight="1" x14ac:dyDescent="0.3">
      <c r="A30" s="32" t="s">
        <v>629</v>
      </c>
      <c r="B30" s="152" t="s">
        <v>630</v>
      </c>
      <c r="C30" s="152"/>
      <c r="D30" s="36">
        <v>1</v>
      </c>
      <c r="E30" s="36">
        <v>8</v>
      </c>
      <c r="F30" s="35">
        <v>0.2</v>
      </c>
      <c r="G30" s="36">
        <v>1.6</v>
      </c>
      <c r="H30" s="37">
        <v>6.2992100000000009E-2</v>
      </c>
    </row>
    <row r="31" spans="1:8" x14ac:dyDescent="0.3">
      <c r="A31" s="32" t="s">
        <v>643</v>
      </c>
      <c r="B31" s="152" t="s">
        <v>644</v>
      </c>
      <c r="C31" s="152"/>
      <c r="D31" s="36">
        <v>1</v>
      </c>
      <c r="E31" s="36">
        <v>4.16</v>
      </c>
      <c r="F31" s="35">
        <v>0.5</v>
      </c>
      <c r="G31" s="36">
        <v>2.08</v>
      </c>
      <c r="H31" s="37">
        <v>8.1889800000000013E-2</v>
      </c>
    </row>
    <row r="32" spans="1:8" x14ac:dyDescent="0.3">
      <c r="A32" s="32" t="s">
        <v>633</v>
      </c>
      <c r="B32" s="152" t="s">
        <v>634</v>
      </c>
      <c r="C32" s="152"/>
      <c r="D32" s="36">
        <v>1</v>
      </c>
      <c r="E32" s="36">
        <v>4.04</v>
      </c>
      <c r="F32" s="35">
        <v>1</v>
      </c>
      <c r="G32" s="36">
        <v>4.04</v>
      </c>
      <c r="H32" s="37">
        <v>0.1590551</v>
      </c>
    </row>
    <row r="33" spans="1:8" x14ac:dyDescent="0.3">
      <c r="A33" s="32" t="s">
        <v>645</v>
      </c>
      <c r="B33" s="152" t="s">
        <v>646</v>
      </c>
      <c r="C33" s="152"/>
      <c r="D33" s="36">
        <v>1</v>
      </c>
      <c r="E33" s="36">
        <v>3.65</v>
      </c>
      <c r="F33" s="35">
        <v>1</v>
      </c>
      <c r="G33" s="36">
        <v>3.65</v>
      </c>
      <c r="H33" s="37">
        <v>0.14370079999999999</v>
      </c>
    </row>
    <row r="34" spans="1:8" x14ac:dyDescent="0.3">
      <c r="A34" s="142" t="s">
        <v>240</v>
      </c>
      <c r="B34" s="142"/>
      <c r="C34" s="142"/>
      <c r="D34" s="142"/>
      <c r="E34" s="142"/>
      <c r="F34" s="142"/>
      <c r="G34" s="36">
        <v>11.370000000000001</v>
      </c>
      <c r="H34" s="37">
        <v>0.44763780000000003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7" t="s">
        <v>241</v>
      </c>
      <c r="B36" s="148"/>
      <c r="C36" s="148"/>
      <c r="D36" s="148"/>
      <c r="E36" s="148"/>
      <c r="F36" s="148"/>
      <c r="G36" s="42"/>
      <c r="H36" s="20">
        <v>25.4</v>
      </c>
    </row>
    <row r="37" spans="1:8" x14ac:dyDescent="0.3">
      <c r="A37" s="41"/>
      <c r="B37" s="42"/>
      <c r="C37" s="42"/>
      <c r="D37" s="42"/>
      <c r="E37" s="42"/>
      <c r="F37" s="42"/>
      <c r="G37" s="42"/>
      <c r="H37" s="20"/>
    </row>
    <row r="38" spans="1:8" x14ac:dyDescent="0.3">
      <c r="A38" s="149" t="s">
        <v>242</v>
      </c>
      <c r="B38" s="150"/>
      <c r="C38" s="150"/>
      <c r="D38" s="150"/>
      <c r="E38" s="150"/>
      <c r="F38" s="150"/>
      <c r="G38" s="150"/>
      <c r="H38" s="151"/>
    </row>
    <row r="39" spans="1:8" x14ac:dyDescent="0.3">
      <c r="A39" s="147" t="s">
        <v>243</v>
      </c>
      <c r="B39" s="148"/>
      <c r="C39" s="148"/>
      <c r="D39" s="148"/>
      <c r="E39" s="148"/>
      <c r="F39" s="148"/>
      <c r="G39" s="42"/>
      <c r="H39" s="20">
        <v>5.3339999999999996</v>
      </c>
    </row>
    <row r="40" spans="1:8" x14ac:dyDescent="0.3">
      <c r="A40" s="26"/>
      <c r="B40" s="21"/>
      <c r="C40" s="26"/>
      <c r="D40" s="27"/>
      <c r="E40" s="28"/>
      <c r="F40" s="27"/>
      <c r="G40" s="27"/>
      <c r="H40" s="28"/>
    </row>
    <row r="41" spans="1:8" x14ac:dyDescent="0.3">
      <c r="A41" s="145" t="s">
        <v>244</v>
      </c>
      <c r="B41" s="146"/>
      <c r="C41" s="146"/>
      <c r="D41" s="146"/>
      <c r="E41" s="146"/>
      <c r="F41" s="146"/>
      <c r="G41" s="43"/>
      <c r="H41" s="44">
        <v>30.733999999999998</v>
      </c>
    </row>
    <row r="42" spans="1:8" x14ac:dyDescent="0.3">
      <c r="A42" s="45"/>
      <c r="B42" s="23"/>
      <c r="C42" s="24"/>
      <c r="D42" s="46"/>
      <c r="E42" s="25"/>
      <c r="F42" s="46"/>
      <c r="G42" s="46"/>
      <c r="H42" s="25"/>
    </row>
    <row r="43" spans="1:8" x14ac:dyDescent="0.3">
      <c r="A43" s="47" t="s">
        <v>203</v>
      </c>
      <c r="B43" s="48" t="s">
        <v>712</v>
      </c>
      <c r="C43" s="49"/>
      <c r="D43" s="50"/>
      <c r="E43" s="50"/>
      <c r="F43" s="50"/>
      <c r="G43" s="50"/>
      <c r="H43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1:F21"/>
    <mergeCell ref="A13:F13"/>
    <mergeCell ref="A15:H15"/>
    <mergeCell ref="F2:H2"/>
    <mergeCell ref="B3:H3"/>
    <mergeCell ref="B4:H4"/>
    <mergeCell ref="A1:H1"/>
    <mergeCell ref="B5:H5"/>
    <mergeCell ref="B2:D2"/>
    <mergeCell ref="A7:H7"/>
    <mergeCell ref="A9:H9"/>
    <mergeCell ref="A23:H23"/>
    <mergeCell ref="A26:F26"/>
    <mergeCell ref="A28:H28"/>
    <mergeCell ref="A41:F41"/>
    <mergeCell ref="A39:F39"/>
    <mergeCell ref="A34:F34"/>
    <mergeCell ref="A36:F36"/>
    <mergeCell ref="A38:H38"/>
    <mergeCell ref="B31:C31"/>
    <mergeCell ref="B32:C32"/>
    <mergeCell ref="B33:C33"/>
    <mergeCell ref="B30:C30"/>
    <mergeCell ref="B29:C29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146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147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713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ht="22.8" x14ac:dyDescent="0.3">
      <c r="A11" s="32" t="s">
        <v>624</v>
      </c>
      <c r="B11" s="33" t="s">
        <v>625</v>
      </c>
      <c r="C11" s="34" t="s">
        <v>217</v>
      </c>
      <c r="D11" s="35">
        <v>1</v>
      </c>
      <c r="E11" s="36">
        <v>0.8</v>
      </c>
      <c r="F11" s="35">
        <v>0.35</v>
      </c>
      <c r="G11" s="36">
        <v>0.28000000000000003</v>
      </c>
      <c r="H11" s="37">
        <v>5.9009499999999999E-2</v>
      </c>
    </row>
    <row r="12" spans="1:8" ht="22.8" x14ac:dyDescent="0.3">
      <c r="A12" s="32" t="s">
        <v>714</v>
      </c>
      <c r="B12" s="33" t="s">
        <v>715</v>
      </c>
      <c r="C12" s="34" t="s">
        <v>217</v>
      </c>
      <c r="D12" s="35">
        <v>1</v>
      </c>
      <c r="E12" s="36">
        <v>0.5</v>
      </c>
      <c r="F12" s="35">
        <v>0.35</v>
      </c>
      <c r="G12" s="36">
        <v>0.17499999999999999</v>
      </c>
      <c r="H12" s="37">
        <v>3.6880900000000001E-2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0.45500000000000002</v>
      </c>
      <c r="H13" s="37">
        <v>9.5890400000000001E-2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x14ac:dyDescent="0.3">
      <c r="A17" s="39"/>
      <c r="B17" s="33"/>
      <c r="C17" s="34"/>
      <c r="D17" s="35"/>
      <c r="E17" s="36"/>
      <c r="F17" s="38"/>
      <c r="G17" s="36"/>
      <c r="H17" s="37"/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0</v>
      </c>
      <c r="H18" s="37">
        <v>0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ht="22.8" x14ac:dyDescent="0.3">
      <c r="A22" s="32" t="s">
        <v>626</v>
      </c>
      <c r="B22" s="33" t="s">
        <v>627</v>
      </c>
      <c r="C22" s="34" t="s">
        <v>628</v>
      </c>
      <c r="D22" s="35">
        <v>1</v>
      </c>
      <c r="E22" s="36">
        <v>6</v>
      </c>
      <c r="F22" s="51">
        <v>0.3</v>
      </c>
      <c r="G22" s="36">
        <v>1.8</v>
      </c>
      <c r="H22" s="37">
        <v>0.37934669999999998</v>
      </c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1.8</v>
      </c>
      <c r="H23" s="37">
        <v>0.37934669999999998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645</v>
      </c>
      <c r="B27" s="152" t="s">
        <v>646</v>
      </c>
      <c r="C27" s="152"/>
      <c r="D27" s="36">
        <v>1</v>
      </c>
      <c r="E27" s="36">
        <v>3.65</v>
      </c>
      <c r="F27" s="35">
        <v>0.35</v>
      </c>
      <c r="G27" s="36">
        <v>1.278</v>
      </c>
      <c r="H27" s="37">
        <v>0.26933610000000002</v>
      </c>
    </row>
    <row r="28" spans="1:8" x14ac:dyDescent="0.3">
      <c r="A28" s="32" t="s">
        <v>657</v>
      </c>
      <c r="B28" s="152" t="s">
        <v>658</v>
      </c>
      <c r="C28" s="152"/>
      <c r="D28" s="36">
        <v>1</v>
      </c>
      <c r="E28" s="36">
        <v>4.04</v>
      </c>
      <c r="F28" s="35">
        <v>0.3</v>
      </c>
      <c r="G28" s="36">
        <v>1.212</v>
      </c>
      <c r="H28" s="37">
        <v>0.25542680000000001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2.4900000000000002</v>
      </c>
      <c r="H29" s="37">
        <v>0.52476290000000003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4.7450000000000001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0.996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5.7409999999999997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716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5:H25"/>
    <mergeCell ref="A36:F36"/>
    <mergeCell ref="A34:F34"/>
    <mergeCell ref="A29:F29"/>
    <mergeCell ref="A31:F31"/>
    <mergeCell ref="A33:H33"/>
    <mergeCell ref="B28:C28"/>
    <mergeCell ref="B27:C27"/>
    <mergeCell ref="B26:C26"/>
    <mergeCell ref="A18:F18"/>
    <mergeCell ref="A20:H20"/>
    <mergeCell ref="A23:F23"/>
    <mergeCell ref="A13:F13"/>
    <mergeCell ref="A15:H1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148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149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717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ht="22.8" x14ac:dyDescent="0.3">
      <c r="A11" s="32" t="s">
        <v>624</v>
      </c>
      <c r="B11" s="33" t="s">
        <v>625</v>
      </c>
      <c r="C11" s="34" t="s">
        <v>217</v>
      </c>
      <c r="D11" s="35">
        <v>1</v>
      </c>
      <c r="E11" s="36">
        <v>0.8</v>
      </c>
      <c r="F11" s="35">
        <v>0.35</v>
      </c>
      <c r="G11" s="36">
        <v>0.28000000000000003</v>
      </c>
      <c r="H11" s="37">
        <v>5.9009499999999999E-2</v>
      </c>
    </row>
    <row r="12" spans="1:8" ht="22.8" x14ac:dyDescent="0.3">
      <c r="A12" s="32" t="s">
        <v>714</v>
      </c>
      <c r="B12" s="33" t="s">
        <v>715</v>
      </c>
      <c r="C12" s="34" t="s">
        <v>217</v>
      </c>
      <c r="D12" s="35">
        <v>1</v>
      </c>
      <c r="E12" s="36">
        <v>0.5</v>
      </c>
      <c r="F12" s="35">
        <v>0.35</v>
      </c>
      <c r="G12" s="36">
        <v>0.17499999999999999</v>
      </c>
      <c r="H12" s="37">
        <v>3.6880900000000001E-2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0.45500000000000002</v>
      </c>
      <c r="H13" s="37">
        <v>9.5890400000000001E-2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x14ac:dyDescent="0.3">
      <c r="A17" s="39"/>
      <c r="B17" s="33"/>
      <c r="C17" s="34"/>
      <c r="D17" s="35"/>
      <c r="E17" s="36"/>
      <c r="F17" s="38"/>
      <c r="G17" s="36"/>
      <c r="H17" s="37"/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0</v>
      </c>
      <c r="H18" s="37">
        <v>0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ht="22.8" x14ac:dyDescent="0.3">
      <c r="A22" s="32" t="s">
        <v>626</v>
      </c>
      <c r="B22" s="33" t="s">
        <v>627</v>
      </c>
      <c r="C22" s="34" t="s">
        <v>628</v>
      </c>
      <c r="D22" s="35">
        <v>1</v>
      </c>
      <c r="E22" s="36">
        <v>6</v>
      </c>
      <c r="F22" s="51">
        <v>0.3</v>
      </c>
      <c r="G22" s="36">
        <v>1.8</v>
      </c>
      <c r="H22" s="37">
        <v>0.37934669999999998</v>
      </c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1.8</v>
      </c>
      <c r="H23" s="37">
        <v>0.37934669999999998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645</v>
      </c>
      <c r="B27" s="152" t="s">
        <v>646</v>
      </c>
      <c r="C27" s="152"/>
      <c r="D27" s="36">
        <v>1</v>
      </c>
      <c r="E27" s="36">
        <v>3.65</v>
      </c>
      <c r="F27" s="35">
        <v>0.35</v>
      </c>
      <c r="G27" s="36">
        <v>1.278</v>
      </c>
      <c r="H27" s="37">
        <v>0.26933610000000002</v>
      </c>
    </row>
    <row r="28" spans="1:8" x14ac:dyDescent="0.3">
      <c r="A28" s="32" t="s">
        <v>657</v>
      </c>
      <c r="B28" s="152" t="s">
        <v>658</v>
      </c>
      <c r="C28" s="152"/>
      <c r="D28" s="36">
        <v>1</v>
      </c>
      <c r="E28" s="36">
        <v>4.04</v>
      </c>
      <c r="F28" s="35">
        <v>0.3</v>
      </c>
      <c r="G28" s="36">
        <v>1.212</v>
      </c>
      <c r="H28" s="37">
        <v>0.25542680000000001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2.4900000000000002</v>
      </c>
      <c r="H29" s="37">
        <v>0.52476290000000003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4.7450000000000001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0.996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5.7409999999999997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716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5:H25"/>
    <mergeCell ref="A36:F36"/>
    <mergeCell ref="A34:F34"/>
    <mergeCell ref="A29:F29"/>
    <mergeCell ref="A31:F31"/>
    <mergeCell ref="A33:H33"/>
    <mergeCell ref="B28:C28"/>
    <mergeCell ref="B27:C27"/>
    <mergeCell ref="B26:C26"/>
    <mergeCell ref="A18:F18"/>
    <mergeCell ref="A20:H20"/>
    <mergeCell ref="A23:F23"/>
    <mergeCell ref="A13:F13"/>
    <mergeCell ref="A15:H1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IV40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150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151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718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ht="22.8" x14ac:dyDescent="0.3">
      <c r="A11" s="32" t="s">
        <v>624</v>
      </c>
      <c r="B11" s="33" t="s">
        <v>625</v>
      </c>
      <c r="C11" s="34" t="s">
        <v>217</v>
      </c>
      <c r="D11" s="35">
        <v>1</v>
      </c>
      <c r="E11" s="36">
        <v>0.8</v>
      </c>
      <c r="F11" s="35">
        <v>0.35</v>
      </c>
      <c r="G11" s="36">
        <v>0.28000000000000003</v>
      </c>
      <c r="H11" s="37">
        <v>2.0475300000000002E-2</v>
      </c>
    </row>
    <row r="12" spans="1:8" ht="22.8" x14ac:dyDescent="0.3">
      <c r="A12" s="32" t="s">
        <v>714</v>
      </c>
      <c r="B12" s="33" t="s">
        <v>715</v>
      </c>
      <c r="C12" s="34" t="s">
        <v>217</v>
      </c>
      <c r="D12" s="35">
        <v>1</v>
      </c>
      <c r="E12" s="36">
        <v>0.5</v>
      </c>
      <c r="F12" s="35">
        <v>0.35</v>
      </c>
      <c r="G12" s="36">
        <v>0.17499999999999999</v>
      </c>
      <c r="H12" s="37">
        <v>1.2797099999999999E-2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0.45500000000000002</v>
      </c>
      <c r="H13" s="37">
        <v>3.3272400000000001E-2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ht="34.200000000000003" x14ac:dyDescent="0.3">
      <c r="A17" s="32" t="s">
        <v>706</v>
      </c>
      <c r="B17" s="33" t="s">
        <v>707</v>
      </c>
      <c r="C17" s="34" t="s">
        <v>84</v>
      </c>
      <c r="D17" s="35">
        <v>1</v>
      </c>
      <c r="E17" s="36">
        <v>5.15</v>
      </c>
      <c r="F17" s="38"/>
      <c r="G17" s="36">
        <v>5.15</v>
      </c>
      <c r="H17" s="37">
        <v>0.37659959999999998</v>
      </c>
    </row>
    <row r="18" spans="1:8" ht="34.200000000000003" x14ac:dyDescent="0.3">
      <c r="A18" s="39" t="s">
        <v>708</v>
      </c>
      <c r="B18" s="33" t="s">
        <v>709</v>
      </c>
      <c r="C18" s="34" t="s">
        <v>84</v>
      </c>
      <c r="D18" s="35">
        <v>1</v>
      </c>
      <c r="E18" s="36">
        <v>2.83</v>
      </c>
      <c r="F18" s="38"/>
      <c r="G18" s="36">
        <v>2.83</v>
      </c>
      <c r="H18" s="37">
        <v>0.20694700000000002</v>
      </c>
    </row>
    <row r="19" spans="1:8" ht="22.8" x14ac:dyDescent="0.3">
      <c r="A19" s="39" t="s">
        <v>704</v>
      </c>
      <c r="B19" s="33" t="s">
        <v>705</v>
      </c>
      <c r="C19" s="34" t="s">
        <v>84</v>
      </c>
      <c r="D19" s="35">
        <v>1</v>
      </c>
      <c r="E19" s="36">
        <v>0.95</v>
      </c>
      <c r="F19" s="38"/>
      <c r="G19" s="36">
        <v>0.95</v>
      </c>
      <c r="H19" s="37">
        <v>6.9469799999999998E-2</v>
      </c>
    </row>
    <row r="20" spans="1:8" x14ac:dyDescent="0.3">
      <c r="A20" s="142" t="s">
        <v>226</v>
      </c>
      <c r="B20" s="142"/>
      <c r="C20" s="142"/>
      <c r="D20" s="142"/>
      <c r="E20" s="142"/>
      <c r="F20" s="142"/>
      <c r="G20" s="36">
        <v>8.93</v>
      </c>
      <c r="H20" s="37">
        <v>0.65301639999999994</v>
      </c>
    </row>
    <row r="21" spans="1:8" x14ac:dyDescent="0.3">
      <c r="A21" s="26"/>
      <c r="B21" s="21"/>
      <c r="C21" s="26"/>
      <c r="D21" s="27"/>
      <c r="E21" s="28"/>
      <c r="F21" s="27"/>
      <c r="G21" s="27"/>
      <c r="H21" s="28"/>
    </row>
    <row r="22" spans="1:8" x14ac:dyDescent="0.3">
      <c r="A22" s="144" t="s">
        <v>227</v>
      </c>
      <c r="B22" s="144"/>
      <c r="C22" s="144"/>
      <c r="D22" s="144"/>
      <c r="E22" s="144"/>
      <c r="F22" s="144"/>
      <c r="G22" s="144"/>
      <c r="H22" s="144"/>
    </row>
    <row r="23" spans="1:8" x14ac:dyDescent="0.3">
      <c r="A23" s="29" t="s">
        <v>6</v>
      </c>
      <c r="B23" s="29" t="s">
        <v>7</v>
      </c>
      <c r="C23" s="29" t="s">
        <v>8</v>
      </c>
      <c r="D23" s="29" t="s">
        <v>9</v>
      </c>
      <c r="E23" s="29" t="s">
        <v>228</v>
      </c>
      <c r="F23" s="29" t="s">
        <v>229</v>
      </c>
      <c r="G23" s="29" t="s">
        <v>213</v>
      </c>
      <c r="H23" s="31" t="s">
        <v>214</v>
      </c>
    </row>
    <row r="24" spans="1:8" ht="22.8" x14ac:dyDescent="0.3">
      <c r="A24" s="32" t="s">
        <v>626</v>
      </c>
      <c r="B24" s="33" t="s">
        <v>627</v>
      </c>
      <c r="C24" s="34" t="s">
        <v>628</v>
      </c>
      <c r="D24" s="35">
        <v>1</v>
      </c>
      <c r="E24" s="36">
        <v>6</v>
      </c>
      <c r="F24" s="51">
        <v>0.3</v>
      </c>
      <c r="G24" s="36">
        <v>1.8</v>
      </c>
      <c r="H24" s="37">
        <v>0.1316271</v>
      </c>
    </row>
    <row r="25" spans="1:8" x14ac:dyDescent="0.3">
      <c r="A25" s="142" t="s">
        <v>230</v>
      </c>
      <c r="B25" s="143"/>
      <c r="C25" s="143"/>
      <c r="D25" s="143"/>
      <c r="E25" s="143"/>
      <c r="F25" s="143"/>
      <c r="G25" s="36">
        <v>1.8</v>
      </c>
      <c r="H25" s="37">
        <v>0.1316271</v>
      </c>
    </row>
    <row r="26" spans="1:8" x14ac:dyDescent="0.3">
      <c r="A26" s="26"/>
      <c r="B26" s="21"/>
      <c r="C26" s="26"/>
      <c r="D26" s="27"/>
      <c r="E26" s="28"/>
      <c r="F26" s="27"/>
      <c r="G26" s="27"/>
      <c r="H26" s="28"/>
    </row>
    <row r="27" spans="1:8" x14ac:dyDescent="0.3">
      <c r="A27" s="144" t="s">
        <v>231</v>
      </c>
      <c r="B27" s="144"/>
      <c r="C27" s="144"/>
      <c r="D27" s="144"/>
      <c r="E27" s="144"/>
      <c r="F27" s="144"/>
      <c r="G27" s="144"/>
      <c r="H27" s="144"/>
    </row>
    <row r="28" spans="1:8" ht="13.5" customHeight="1" x14ac:dyDescent="0.3">
      <c r="A28" s="29" t="s">
        <v>6</v>
      </c>
      <c r="B28" s="144" t="s">
        <v>7</v>
      </c>
      <c r="C28" s="144"/>
      <c r="D28" s="29" t="s">
        <v>232</v>
      </c>
      <c r="E28" s="29" t="s">
        <v>233</v>
      </c>
      <c r="F28" s="29" t="s">
        <v>212</v>
      </c>
      <c r="G28" s="29" t="s">
        <v>213</v>
      </c>
      <c r="H28" s="31" t="s">
        <v>214</v>
      </c>
    </row>
    <row r="29" spans="1:8" ht="12.75" customHeight="1" x14ac:dyDescent="0.3">
      <c r="A29" s="32" t="s">
        <v>645</v>
      </c>
      <c r="B29" s="152" t="s">
        <v>646</v>
      </c>
      <c r="C29" s="152"/>
      <c r="D29" s="36">
        <v>1</v>
      </c>
      <c r="E29" s="36">
        <v>3.65</v>
      </c>
      <c r="F29" s="35">
        <v>0.35</v>
      </c>
      <c r="G29" s="36">
        <v>1.278</v>
      </c>
      <c r="H29" s="37">
        <v>9.3455200000000002E-2</v>
      </c>
    </row>
    <row r="30" spans="1:8" x14ac:dyDescent="0.3">
      <c r="A30" s="32" t="s">
        <v>657</v>
      </c>
      <c r="B30" s="152" t="s">
        <v>658</v>
      </c>
      <c r="C30" s="152"/>
      <c r="D30" s="36">
        <v>1</v>
      </c>
      <c r="E30" s="36">
        <v>4.04</v>
      </c>
      <c r="F30" s="35">
        <v>0.3</v>
      </c>
      <c r="G30" s="36">
        <v>1.212</v>
      </c>
      <c r="H30" s="37">
        <v>8.8628899999999997E-2</v>
      </c>
    </row>
    <row r="31" spans="1:8" x14ac:dyDescent="0.3">
      <c r="A31" s="142" t="s">
        <v>240</v>
      </c>
      <c r="B31" s="142"/>
      <c r="C31" s="142"/>
      <c r="D31" s="142"/>
      <c r="E31" s="142"/>
      <c r="F31" s="142"/>
      <c r="G31" s="36">
        <v>2.4900000000000002</v>
      </c>
      <c r="H31" s="37">
        <v>0.1820841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7" t="s">
        <v>241</v>
      </c>
      <c r="B33" s="148"/>
      <c r="C33" s="148"/>
      <c r="D33" s="148"/>
      <c r="E33" s="148"/>
      <c r="F33" s="148"/>
      <c r="G33" s="42"/>
      <c r="H33" s="20">
        <v>13.675000000000001</v>
      </c>
    </row>
    <row r="34" spans="1:8" x14ac:dyDescent="0.3">
      <c r="A34" s="41"/>
      <c r="B34" s="42"/>
      <c r="C34" s="42"/>
      <c r="D34" s="42"/>
      <c r="E34" s="42"/>
      <c r="F34" s="42"/>
      <c r="G34" s="42"/>
      <c r="H34" s="20"/>
    </row>
    <row r="35" spans="1:8" x14ac:dyDescent="0.3">
      <c r="A35" s="149" t="s">
        <v>242</v>
      </c>
      <c r="B35" s="150"/>
      <c r="C35" s="150"/>
      <c r="D35" s="150"/>
      <c r="E35" s="150"/>
      <c r="F35" s="150"/>
      <c r="G35" s="150"/>
      <c r="H35" s="151"/>
    </row>
    <row r="36" spans="1:8" x14ac:dyDescent="0.3">
      <c r="A36" s="147" t="s">
        <v>243</v>
      </c>
      <c r="B36" s="148"/>
      <c r="C36" s="148"/>
      <c r="D36" s="148"/>
      <c r="E36" s="148"/>
      <c r="F36" s="148"/>
      <c r="G36" s="42"/>
      <c r="H36" s="20">
        <v>2.8719999999999999</v>
      </c>
    </row>
    <row r="37" spans="1:8" x14ac:dyDescent="0.3">
      <c r="A37" s="26"/>
      <c r="B37" s="21"/>
      <c r="C37" s="26"/>
      <c r="D37" s="27"/>
      <c r="E37" s="28"/>
      <c r="F37" s="27"/>
      <c r="G37" s="27"/>
      <c r="H37" s="28"/>
    </row>
    <row r="38" spans="1:8" x14ac:dyDescent="0.3">
      <c r="A38" s="145" t="s">
        <v>244</v>
      </c>
      <c r="B38" s="146"/>
      <c r="C38" s="146"/>
      <c r="D38" s="146"/>
      <c r="E38" s="146"/>
      <c r="F38" s="146"/>
      <c r="G38" s="43"/>
      <c r="H38" s="44">
        <v>16.547000000000001</v>
      </c>
    </row>
    <row r="39" spans="1:8" x14ac:dyDescent="0.3">
      <c r="A39" s="45"/>
      <c r="B39" s="23"/>
      <c r="C39" s="24"/>
      <c r="D39" s="46"/>
      <c r="E39" s="25"/>
      <c r="F39" s="46"/>
      <c r="G39" s="46"/>
      <c r="H39" s="25"/>
    </row>
    <row r="40" spans="1:8" x14ac:dyDescent="0.3">
      <c r="A40" s="47" t="s">
        <v>203</v>
      </c>
      <c r="B40" s="48" t="s">
        <v>719</v>
      </c>
      <c r="C40" s="49"/>
      <c r="D40" s="50"/>
      <c r="E40" s="50"/>
      <c r="F40" s="50"/>
      <c r="G40" s="50"/>
      <c r="H40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7:H27"/>
    <mergeCell ref="A38:F38"/>
    <mergeCell ref="A36:F36"/>
    <mergeCell ref="A31:F31"/>
    <mergeCell ref="A33:F33"/>
    <mergeCell ref="A35:H35"/>
    <mergeCell ref="B30:C30"/>
    <mergeCell ref="B29:C29"/>
    <mergeCell ref="B28:C28"/>
    <mergeCell ref="A20:F20"/>
    <mergeCell ref="A22:H22"/>
    <mergeCell ref="A25:F25"/>
    <mergeCell ref="A13:F13"/>
    <mergeCell ref="A15:H1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IV40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152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153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720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ht="22.8" x14ac:dyDescent="0.3">
      <c r="A11" s="32" t="s">
        <v>624</v>
      </c>
      <c r="B11" s="33" t="s">
        <v>625</v>
      </c>
      <c r="C11" s="34" t="s">
        <v>217</v>
      </c>
      <c r="D11" s="35">
        <v>1</v>
      </c>
      <c r="E11" s="36">
        <v>0.8</v>
      </c>
      <c r="F11" s="35">
        <v>0.35</v>
      </c>
      <c r="G11" s="36">
        <v>0.28000000000000003</v>
      </c>
      <c r="H11" s="37">
        <v>2.0475300000000002E-2</v>
      </c>
    </row>
    <row r="12" spans="1:8" ht="22.8" x14ac:dyDescent="0.3">
      <c r="A12" s="32" t="s">
        <v>714</v>
      </c>
      <c r="B12" s="33" t="s">
        <v>715</v>
      </c>
      <c r="C12" s="34" t="s">
        <v>217</v>
      </c>
      <c r="D12" s="35">
        <v>1</v>
      </c>
      <c r="E12" s="36">
        <v>0.5</v>
      </c>
      <c r="F12" s="35">
        <v>0.35</v>
      </c>
      <c r="G12" s="36">
        <v>0.17499999999999999</v>
      </c>
      <c r="H12" s="37">
        <v>1.2797099999999999E-2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0.45500000000000002</v>
      </c>
      <c r="H13" s="37">
        <v>3.3272400000000001E-2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ht="34.200000000000003" x14ac:dyDescent="0.3">
      <c r="A17" s="32" t="s">
        <v>706</v>
      </c>
      <c r="B17" s="33" t="s">
        <v>707</v>
      </c>
      <c r="C17" s="34" t="s">
        <v>84</v>
      </c>
      <c r="D17" s="35">
        <v>1</v>
      </c>
      <c r="E17" s="36">
        <v>5.15</v>
      </c>
      <c r="F17" s="38"/>
      <c r="G17" s="36">
        <v>5.15</v>
      </c>
      <c r="H17" s="37">
        <v>0.37659959999999998</v>
      </c>
    </row>
    <row r="18" spans="1:8" ht="34.200000000000003" x14ac:dyDescent="0.3">
      <c r="A18" s="39" t="s">
        <v>708</v>
      </c>
      <c r="B18" s="33" t="s">
        <v>709</v>
      </c>
      <c r="C18" s="34" t="s">
        <v>84</v>
      </c>
      <c r="D18" s="35">
        <v>1</v>
      </c>
      <c r="E18" s="36">
        <v>2.83</v>
      </c>
      <c r="F18" s="38"/>
      <c r="G18" s="36">
        <v>2.83</v>
      </c>
      <c r="H18" s="37">
        <v>0.20694700000000002</v>
      </c>
    </row>
    <row r="19" spans="1:8" ht="22.8" x14ac:dyDescent="0.3">
      <c r="A19" s="39" t="s">
        <v>704</v>
      </c>
      <c r="B19" s="33" t="s">
        <v>705</v>
      </c>
      <c r="C19" s="34" t="s">
        <v>84</v>
      </c>
      <c r="D19" s="35">
        <v>1</v>
      </c>
      <c r="E19" s="36">
        <v>0.95</v>
      </c>
      <c r="F19" s="38"/>
      <c r="G19" s="36">
        <v>0.95</v>
      </c>
      <c r="H19" s="37">
        <v>6.9469799999999998E-2</v>
      </c>
    </row>
    <row r="20" spans="1:8" x14ac:dyDescent="0.3">
      <c r="A20" s="142" t="s">
        <v>226</v>
      </c>
      <c r="B20" s="142"/>
      <c r="C20" s="142"/>
      <c r="D20" s="142"/>
      <c r="E20" s="142"/>
      <c r="F20" s="142"/>
      <c r="G20" s="36">
        <v>8.93</v>
      </c>
      <c r="H20" s="37">
        <v>0.65301639999999994</v>
      </c>
    </row>
    <row r="21" spans="1:8" x14ac:dyDescent="0.3">
      <c r="A21" s="26"/>
      <c r="B21" s="21"/>
      <c r="C21" s="26"/>
      <c r="D21" s="27"/>
      <c r="E21" s="28"/>
      <c r="F21" s="27"/>
      <c r="G21" s="27"/>
      <c r="H21" s="28"/>
    </row>
    <row r="22" spans="1:8" x14ac:dyDescent="0.3">
      <c r="A22" s="144" t="s">
        <v>227</v>
      </c>
      <c r="B22" s="144"/>
      <c r="C22" s="144"/>
      <c r="D22" s="144"/>
      <c r="E22" s="144"/>
      <c r="F22" s="144"/>
      <c r="G22" s="144"/>
      <c r="H22" s="144"/>
    </row>
    <row r="23" spans="1:8" x14ac:dyDescent="0.3">
      <c r="A23" s="29" t="s">
        <v>6</v>
      </c>
      <c r="B23" s="29" t="s">
        <v>7</v>
      </c>
      <c r="C23" s="29" t="s">
        <v>8</v>
      </c>
      <c r="D23" s="29" t="s">
        <v>9</v>
      </c>
      <c r="E23" s="29" t="s">
        <v>228</v>
      </c>
      <c r="F23" s="29" t="s">
        <v>229</v>
      </c>
      <c r="G23" s="29" t="s">
        <v>213</v>
      </c>
      <c r="H23" s="31" t="s">
        <v>214</v>
      </c>
    </row>
    <row r="24" spans="1:8" ht="22.8" x14ac:dyDescent="0.3">
      <c r="A24" s="32" t="s">
        <v>626</v>
      </c>
      <c r="B24" s="33" t="s">
        <v>627</v>
      </c>
      <c r="C24" s="34" t="s">
        <v>628</v>
      </c>
      <c r="D24" s="35">
        <v>1</v>
      </c>
      <c r="E24" s="36">
        <v>6</v>
      </c>
      <c r="F24" s="51">
        <v>0.3</v>
      </c>
      <c r="G24" s="36">
        <v>1.8</v>
      </c>
      <c r="H24" s="37">
        <v>0.1316271</v>
      </c>
    </row>
    <row r="25" spans="1:8" x14ac:dyDescent="0.3">
      <c r="A25" s="142" t="s">
        <v>230</v>
      </c>
      <c r="B25" s="143"/>
      <c r="C25" s="143"/>
      <c r="D25" s="143"/>
      <c r="E25" s="143"/>
      <c r="F25" s="143"/>
      <c r="G25" s="36">
        <v>1.8</v>
      </c>
      <c r="H25" s="37">
        <v>0.1316271</v>
      </c>
    </row>
    <row r="26" spans="1:8" x14ac:dyDescent="0.3">
      <c r="A26" s="26"/>
      <c r="B26" s="21"/>
      <c r="C26" s="26"/>
      <c r="D26" s="27"/>
      <c r="E26" s="28"/>
      <c r="F26" s="27"/>
      <c r="G26" s="27"/>
      <c r="H26" s="28"/>
    </row>
    <row r="27" spans="1:8" x14ac:dyDescent="0.3">
      <c r="A27" s="144" t="s">
        <v>231</v>
      </c>
      <c r="B27" s="144"/>
      <c r="C27" s="144"/>
      <c r="D27" s="144"/>
      <c r="E27" s="144"/>
      <c r="F27" s="144"/>
      <c r="G27" s="144"/>
      <c r="H27" s="144"/>
    </row>
    <row r="28" spans="1:8" ht="13.5" customHeight="1" x14ac:dyDescent="0.3">
      <c r="A28" s="29" t="s">
        <v>6</v>
      </c>
      <c r="B28" s="144" t="s">
        <v>7</v>
      </c>
      <c r="C28" s="144"/>
      <c r="D28" s="29" t="s">
        <v>232</v>
      </c>
      <c r="E28" s="29" t="s">
        <v>233</v>
      </c>
      <c r="F28" s="29" t="s">
        <v>212</v>
      </c>
      <c r="G28" s="29" t="s">
        <v>213</v>
      </c>
      <c r="H28" s="31" t="s">
        <v>214</v>
      </c>
    </row>
    <row r="29" spans="1:8" ht="12.75" customHeight="1" x14ac:dyDescent="0.3">
      <c r="A29" s="32" t="s">
        <v>645</v>
      </c>
      <c r="B29" s="152" t="s">
        <v>646</v>
      </c>
      <c r="C29" s="152"/>
      <c r="D29" s="36">
        <v>1</v>
      </c>
      <c r="E29" s="36">
        <v>3.65</v>
      </c>
      <c r="F29" s="35">
        <v>0.35</v>
      </c>
      <c r="G29" s="36">
        <v>1.278</v>
      </c>
      <c r="H29" s="37">
        <v>9.3455200000000002E-2</v>
      </c>
    </row>
    <row r="30" spans="1:8" x14ac:dyDescent="0.3">
      <c r="A30" s="32" t="s">
        <v>657</v>
      </c>
      <c r="B30" s="152" t="s">
        <v>658</v>
      </c>
      <c r="C30" s="152"/>
      <c r="D30" s="36">
        <v>1</v>
      </c>
      <c r="E30" s="36">
        <v>4.04</v>
      </c>
      <c r="F30" s="35">
        <v>0.3</v>
      </c>
      <c r="G30" s="36">
        <v>1.212</v>
      </c>
      <c r="H30" s="37">
        <v>8.8628899999999997E-2</v>
      </c>
    </row>
    <row r="31" spans="1:8" x14ac:dyDescent="0.3">
      <c r="A31" s="142" t="s">
        <v>240</v>
      </c>
      <c r="B31" s="142"/>
      <c r="C31" s="142"/>
      <c r="D31" s="142"/>
      <c r="E31" s="142"/>
      <c r="F31" s="142"/>
      <c r="G31" s="36">
        <v>2.4900000000000002</v>
      </c>
      <c r="H31" s="37">
        <v>0.1820841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7" t="s">
        <v>241</v>
      </c>
      <c r="B33" s="148"/>
      <c r="C33" s="148"/>
      <c r="D33" s="148"/>
      <c r="E33" s="148"/>
      <c r="F33" s="148"/>
      <c r="G33" s="42"/>
      <c r="H33" s="20">
        <v>13.675000000000001</v>
      </c>
    </row>
    <row r="34" spans="1:8" x14ac:dyDescent="0.3">
      <c r="A34" s="41"/>
      <c r="B34" s="42"/>
      <c r="C34" s="42"/>
      <c r="D34" s="42"/>
      <c r="E34" s="42"/>
      <c r="F34" s="42"/>
      <c r="G34" s="42"/>
      <c r="H34" s="20"/>
    </row>
    <row r="35" spans="1:8" x14ac:dyDescent="0.3">
      <c r="A35" s="149" t="s">
        <v>242</v>
      </c>
      <c r="B35" s="150"/>
      <c r="C35" s="150"/>
      <c r="D35" s="150"/>
      <c r="E35" s="150"/>
      <c r="F35" s="150"/>
      <c r="G35" s="150"/>
      <c r="H35" s="151"/>
    </row>
    <row r="36" spans="1:8" x14ac:dyDescent="0.3">
      <c r="A36" s="147" t="s">
        <v>243</v>
      </c>
      <c r="B36" s="148"/>
      <c r="C36" s="148"/>
      <c r="D36" s="148"/>
      <c r="E36" s="148"/>
      <c r="F36" s="148"/>
      <c r="G36" s="42"/>
      <c r="H36" s="20">
        <v>2.8719999999999999</v>
      </c>
    </row>
    <row r="37" spans="1:8" x14ac:dyDescent="0.3">
      <c r="A37" s="26"/>
      <c r="B37" s="21"/>
      <c r="C37" s="26"/>
      <c r="D37" s="27"/>
      <c r="E37" s="28"/>
      <c r="F37" s="27"/>
      <c r="G37" s="27"/>
      <c r="H37" s="28"/>
    </row>
    <row r="38" spans="1:8" x14ac:dyDescent="0.3">
      <c r="A38" s="145" t="s">
        <v>244</v>
      </c>
      <c r="B38" s="146"/>
      <c r="C38" s="146"/>
      <c r="D38" s="146"/>
      <c r="E38" s="146"/>
      <c r="F38" s="146"/>
      <c r="G38" s="43"/>
      <c r="H38" s="44">
        <v>16.547000000000001</v>
      </c>
    </row>
    <row r="39" spans="1:8" x14ac:dyDescent="0.3">
      <c r="A39" s="45"/>
      <c r="B39" s="23"/>
      <c r="C39" s="24"/>
      <c r="D39" s="46"/>
      <c r="E39" s="25"/>
      <c r="F39" s="46"/>
      <c r="G39" s="46"/>
      <c r="H39" s="25"/>
    </row>
    <row r="40" spans="1:8" x14ac:dyDescent="0.3">
      <c r="A40" s="47" t="s">
        <v>203</v>
      </c>
      <c r="B40" s="48" t="s">
        <v>719</v>
      </c>
      <c r="C40" s="49"/>
      <c r="D40" s="50"/>
      <c r="E40" s="50"/>
      <c r="F40" s="50"/>
      <c r="G40" s="50"/>
      <c r="H40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7:H27"/>
    <mergeCell ref="A38:F38"/>
    <mergeCell ref="A36:F36"/>
    <mergeCell ref="A31:F31"/>
    <mergeCell ref="A33:F33"/>
    <mergeCell ref="A35:H35"/>
    <mergeCell ref="B30:C30"/>
    <mergeCell ref="B29:C29"/>
    <mergeCell ref="B28:C28"/>
    <mergeCell ref="A20:F20"/>
    <mergeCell ref="A22:H22"/>
    <mergeCell ref="A25:F25"/>
    <mergeCell ref="A13:F13"/>
    <mergeCell ref="A15:H1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IV4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154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155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721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622</v>
      </c>
      <c r="B11" s="33" t="s">
        <v>623</v>
      </c>
      <c r="C11" s="34" t="s">
        <v>217</v>
      </c>
      <c r="D11" s="35">
        <v>1</v>
      </c>
      <c r="E11" s="36">
        <v>0.4</v>
      </c>
      <c r="F11" s="35">
        <v>0.5</v>
      </c>
      <c r="G11" s="36">
        <v>0.2</v>
      </c>
      <c r="H11" s="37">
        <v>3.5776000000000002E-3</v>
      </c>
    </row>
    <row r="12" spans="1:8" ht="22.8" x14ac:dyDescent="0.3">
      <c r="A12" s="32" t="s">
        <v>722</v>
      </c>
      <c r="B12" s="33" t="s">
        <v>723</v>
      </c>
      <c r="C12" s="34" t="s">
        <v>217</v>
      </c>
      <c r="D12" s="35">
        <v>1</v>
      </c>
      <c r="E12" s="36">
        <v>2.1</v>
      </c>
      <c r="F12" s="35">
        <v>0.5</v>
      </c>
      <c r="G12" s="36">
        <v>1.05</v>
      </c>
      <c r="H12" s="37">
        <v>1.8782500000000001E-2</v>
      </c>
    </row>
    <row r="13" spans="1:8" ht="22.8" x14ac:dyDescent="0.3">
      <c r="A13" s="32" t="s">
        <v>676</v>
      </c>
      <c r="B13" s="33" t="s">
        <v>677</v>
      </c>
      <c r="C13" s="34" t="s">
        <v>217</v>
      </c>
      <c r="D13" s="35">
        <v>1</v>
      </c>
      <c r="E13" s="36">
        <v>0.02</v>
      </c>
      <c r="F13" s="35">
        <v>0.5</v>
      </c>
      <c r="G13" s="36">
        <v>0.01</v>
      </c>
      <c r="H13" s="37">
        <v>1.7889999999999998E-4</v>
      </c>
    </row>
    <row r="14" spans="1:8" x14ac:dyDescent="0.3">
      <c r="A14" s="32" t="s">
        <v>724</v>
      </c>
      <c r="B14" s="33" t="s">
        <v>725</v>
      </c>
      <c r="C14" s="34" t="s">
        <v>217</v>
      </c>
      <c r="D14" s="35">
        <v>1</v>
      </c>
      <c r="E14" s="36">
        <v>0.35</v>
      </c>
      <c r="F14" s="35">
        <v>0.5</v>
      </c>
      <c r="G14" s="36">
        <v>0.17499999999999999</v>
      </c>
      <c r="H14" s="37">
        <v>3.1303999999999998E-3</v>
      </c>
    </row>
    <row r="15" spans="1:8" ht="22.8" x14ac:dyDescent="0.3">
      <c r="A15" s="32" t="s">
        <v>726</v>
      </c>
      <c r="B15" s="33" t="s">
        <v>727</v>
      </c>
      <c r="C15" s="34" t="s">
        <v>217</v>
      </c>
      <c r="D15" s="35">
        <v>1</v>
      </c>
      <c r="E15" s="36">
        <v>0.02</v>
      </c>
      <c r="F15" s="35">
        <v>0.5</v>
      </c>
      <c r="G15" s="36">
        <v>0.01</v>
      </c>
      <c r="H15" s="37">
        <v>1.7889999999999998E-4</v>
      </c>
    </row>
    <row r="16" spans="1:8" ht="34.200000000000003" x14ac:dyDescent="0.3">
      <c r="A16" s="32" t="s">
        <v>728</v>
      </c>
      <c r="B16" s="33" t="s">
        <v>729</v>
      </c>
      <c r="C16" s="34" t="s">
        <v>217</v>
      </c>
      <c r="D16" s="35">
        <v>1</v>
      </c>
      <c r="E16" s="36">
        <v>0.05</v>
      </c>
      <c r="F16" s="35">
        <v>0.5</v>
      </c>
      <c r="G16" s="36">
        <v>2.5000000000000001E-2</v>
      </c>
      <c r="H16" s="37">
        <v>4.4720000000000003E-4</v>
      </c>
    </row>
    <row r="17" spans="1:8" x14ac:dyDescent="0.3">
      <c r="A17" s="142" t="s">
        <v>224</v>
      </c>
      <c r="B17" s="142"/>
      <c r="C17" s="142"/>
      <c r="D17" s="142"/>
      <c r="E17" s="142"/>
      <c r="F17" s="142"/>
      <c r="G17" s="36">
        <v>1.47</v>
      </c>
      <c r="H17" s="37">
        <v>2.6295499999999996E-2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225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30" t="s">
        <v>9</v>
      </c>
      <c r="E20" s="31" t="s">
        <v>211</v>
      </c>
      <c r="F20" s="38"/>
      <c r="G20" s="31" t="s">
        <v>213</v>
      </c>
      <c r="H20" s="31" t="s">
        <v>214</v>
      </c>
    </row>
    <row r="21" spans="1:8" x14ac:dyDescent="0.3">
      <c r="A21" s="32" t="s">
        <v>670</v>
      </c>
      <c r="B21" s="33" t="s">
        <v>671</v>
      </c>
      <c r="C21" s="34" t="s">
        <v>19</v>
      </c>
      <c r="D21" s="35">
        <v>0.8</v>
      </c>
      <c r="E21" s="36">
        <v>16</v>
      </c>
      <c r="F21" s="38"/>
      <c r="G21" s="36">
        <v>12.8</v>
      </c>
      <c r="H21" s="37">
        <v>0.22896799999999998</v>
      </c>
    </row>
    <row r="22" spans="1:8" ht="34.200000000000003" x14ac:dyDescent="0.3">
      <c r="A22" s="39" t="s">
        <v>730</v>
      </c>
      <c r="B22" s="33" t="s">
        <v>731</v>
      </c>
      <c r="C22" s="34" t="s">
        <v>84</v>
      </c>
      <c r="D22" s="35">
        <v>1</v>
      </c>
      <c r="E22" s="36">
        <v>3.9</v>
      </c>
      <c r="F22" s="38"/>
      <c r="G22" s="36">
        <v>3.9</v>
      </c>
      <c r="H22" s="37">
        <v>6.9763699999999998E-2</v>
      </c>
    </row>
    <row r="23" spans="1:8" ht="45.6" x14ac:dyDescent="0.3">
      <c r="A23" s="39" t="s">
        <v>732</v>
      </c>
      <c r="B23" s="33" t="s">
        <v>733</v>
      </c>
      <c r="C23" s="34" t="s">
        <v>84</v>
      </c>
      <c r="D23" s="35">
        <v>1</v>
      </c>
      <c r="E23" s="36">
        <v>11.05</v>
      </c>
      <c r="F23" s="38"/>
      <c r="G23" s="36">
        <v>11.05</v>
      </c>
      <c r="H23" s="37">
        <v>0.19766380000000003</v>
      </c>
    </row>
    <row r="24" spans="1:8" ht="45.6" x14ac:dyDescent="0.3">
      <c r="A24" s="39" t="s">
        <v>734</v>
      </c>
      <c r="B24" s="33" t="s">
        <v>735</v>
      </c>
      <c r="C24" s="34" t="s">
        <v>34</v>
      </c>
      <c r="D24" s="35">
        <v>11</v>
      </c>
      <c r="E24" s="36">
        <v>1.25</v>
      </c>
      <c r="F24" s="38"/>
      <c r="G24" s="36">
        <v>13.75</v>
      </c>
      <c r="H24" s="37">
        <v>0.24596180000000001</v>
      </c>
    </row>
    <row r="25" spans="1:8" ht="34.200000000000003" x14ac:dyDescent="0.3">
      <c r="A25" s="39" t="s">
        <v>736</v>
      </c>
      <c r="B25" s="33" t="s">
        <v>737</v>
      </c>
      <c r="C25" s="34" t="s">
        <v>84</v>
      </c>
      <c r="D25" s="35">
        <v>1</v>
      </c>
      <c r="E25" s="36">
        <v>1.08</v>
      </c>
      <c r="F25" s="38"/>
      <c r="G25" s="36">
        <v>1.08</v>
      </c>
      <c r="H25" s="37">
        <v>1.9319200000000002E-2</v>
      </c>
    </row>
    <row r="26" spans="1:8" ht="57" x14ac:dyDescent="0.3">
      <c r="A26" s="39" t="s">
        <v>738</v>
      </c>
      <c r="B26" s="33" t="s">
        <v>739</v>
      </c>
      <c r="C26" s="34" t="s">
        <v>84</v>
      </c>
      <c r="D26" s="35">
        <v>1</v>
      </c>
      <c r="E26" s="36">
        <v>7.8</v>
      </c>
      <c r="F26" s="38"/>
      <c r="G26" s="36">
        <v>7.8</v>
      </c>
      <c r="H26" s="37">
        <v>0.1395274</v>
      </c>
    </row>
    <row r="27" spans="1:8" x14ac:dyDescent="0.3">
      <c r="A27" s="142" t="s">
        <v>226</v>
      </c>
      <c r="B27" s="142"/>
      <c r="C27" s="142"/>
      <c r="D27" s="142"/>
      <c r="E27" s="142"/>
      <c r="F27" s="142"/>
      <c r="G27" s="36">
        <v>50.379999999999995</v>
      </c>
      <c r="H27" s="37">
        <v>0.90120390000000017</v>
      </c>
    </row>
    <row r="28" spans="1:8" x14ac:dyDescent="0.3">
      <c r="A28" s="26"/>
      <c r="B28" s="21"/>
      <c r="C28" s="26"/>
      <c r="D28" s="27"/>
      <c r="E28" s="28"/>
      <c r="F28" s="27"/>
      <c r="G28" s="27"/>
      <c r="H28" s="28"/>
    </row>
    <row r="29" spans="1:8" x14ac:dyDescent="0.3">
      <c r="A29" s="144" t="s">
        <v>227</v>
      </c>
      <c r="B29" s="144"/>
      <c r="C29" s="144"/>
      <c r="D29" s="144"/>
      <c r="E29" s="144"/>
      <c r="F29" s="144"/>
      <c r="G29" s="144"/>
      <c r="H29" s="144"/>
    </row>
    <row r="30" spans="1:8" x14ac:dyDescent="0.3">
      <c r="A30" s="29" t="s">
        <v>6</v>
      </c>
      <c r="B30" s="29" t="s">
        <v>7</v>
      </c>
      <c r="C30" s="29" t="s">
        <v>8</v>
      </c>
      <c r="D30" s="29" t="s">
        <v>9</v>
      </c>
      <c r="E30" s="29" t="s">
        <v>228</v>
      </c>
      <c r="F30" s="29" t="s">
        <v>229</v>
      </c>
      <c r="G30" s="29" t="s">
        <v>213</v>
      </c>
      <c r="H30" s="31" t="s">
        <v>214</v>
      </c>
    </row>
    <row r="31" spans="1:8" x14ac:dyDescent="0.3">
      <c r="A31" s="32"/>
      <c r="B31" s="33"/>
      <c r="C31" s="34"/>
      <c r="D31" s="35"/>
      <c r="E31" s="36"/>
      <c r="F31" s="40"/>
      <c r="G31" s="6"/>
      <c r="H31" s="37"/>
    </row>
    <row r="32" spans="1:8" x14ac:dyDescent="0.3">
      <c r="A32" s="142" t="s">
        <v>230</v>
      </c>
      <c r="B32" s="143"/>
      <c r="C32" s="143"/>
      <c r="D32" s="143"/>
      <c r="E32" s="143"/>
      <c r="F32" s="143"/>
      <c r="G32" s="36">
        <v>0</v>
      </c>
      <c r="H32" s="37">
        <v>0</v>
      </c>
    </row>
    <row r="33" spans="1:8" x14ac:dyDescent="0.3">
      <c r="A33" s="26"/>
      <c r="B33" s="21"/>
      <c r="C33" s="26"/>
      <c r="D33" s="27"/>
      <c r="E33" s="28"/>
      <c r="F33" s="27"/>
      <c r="G33" s="27"/>
      <c r="H33" s="28"/>
    </row>
    <row r="34" spans="1:8" x14ac:dyDescent="0.3">
      <c r="A34" s="144" t="s">
        <v>231</v>
      </c>
      <c r="B34" s="144"/>
      <c r="C34" s="144"/>
      <c r="D34" s="144"/>
      <c r="E34" s="144"/>
      <c r="F34" s="144"/>
      <c r="G34" s="144"/>
      <c r="H34" s="144"/>
    </row>
    <row r="35" spans="1:8" ht="13.5" customHeight="1" x14ac:dyDescent="0.3">
      <c r="A35" s="29" t="s">
        <v>6</v>
      </c>
      <c r="B35" s="144" t="s">
        <v>7</v>
      </c>
      <c r="C35" s="144"/>
      <c r="D35" s="29" t="s">
        <v>232</v>
      </c>
      <c r="E35" s="29" t="s">
        <v>233</v>
      </c>
      <c r="F35" s="29" t="s">
        <v>212</v>
      </c>
      <c r="G35" s="29" t="s">
        <v>213</v>
      </c>
      <c r="H35" s="31" t="s">
        <v>214</v>
      </c>
    </row>
    <row r="36" spans="1:8" ht="12.75" customHeight="1" x14ac:dyDescent="0.3">
      <c r="A36" s="32" t="s">
        <v>645</v>
      </c>
      <c r="B36" s="152" t="s">
        <v>646</v>
      </c>
      <c r="C36" s="152"/>
      <c r="D36" s="36">
        <v>1</v>
      </c>
      <c r="E36" s="36">
        <v>3.65</v>
      </c>
      <c r="F36" s="35">
        <v>0.5</v>
      </c>
      <c r="G36" s="36">
        <v>1.825</v>
      </c>
      <c r="H36" s="37">
        <v>3.2645800000000003E-2</v>
      </c>
    </row>
    <row r="37" spans="1:8" x14ac:dyDescent="0.3">
      <c r="A37" s="32" t="s">
        <v>633</v>
      </c>
      <c r="B37" s="152" t="s">
        <v>634</v>
      </c>
      <c r="C37" s="152"/>
      <c r="D37" s="36">
        <v>1</v>
      </c>
      <c r="E37" s="36">
        <v>4.04</v>
      </c>
      <c r="F37" s="35">
        <v>0.5</v>
      </c>
      <c r="G37" s="36">
        <v>2.02</v>
      </c>
      <c r="H37" s="37">
        <v>3.6133999999999999E-2</v>
      </c>
    </row>
    <row r="38" spans="1:8" x14ac:dyDescent="0.3">
      <c r="A38" s="32" t="s">
        <v>643</v>
      </c>
      <c r="B38" s="152" t="s">
        <v>644</v>
      </c>
      <c r="C38" s="152"/>
      <c r="D38" s="36">
        <v>1</v>
      </c>
      <c r="E38" s="36">
        <v>4.16</v>
      </c>
      <c r="F38" s="35">
        <v>0.05</v>
      </c>
      <c r="G38" s="36">
        <v>0.20799999999999999</v>
      </c>
      <c r="H38" s="37">
        <v>3.7207E-3</v>
      </c>
    </row>
    <row r="39" spans="1:8" x14ac:dyDescent="0.3">
      <c r="A39" s="142" t="s">
        <v>240</v>
      </c>
      <c r="B39" s="142"/>
      <c r="C39" s="142"/>
      <c r="D39" s="142"/>
      <c r="E39" s="142"/>
      <c r="F39" s="142"/>
      <c r="G39" s="36">
        <v>4.0529999999999999</v>
      </c>
      <c r="H39" s="37">
        <v>7.2500499999999996E-2</v>
      </c>
    </row>
    <row r="40" spans="1:8" x14ac:dyDescent="0.3">
      <c r="A40" s="26"/>
      <c r="B40" s="21"/>
      <c r="C40" s="26"/>
      <c r="D40" s="27"/>
      <c r="E40" s="28"/>
      <c r="F40" s="27"/>
      <c r="G40" s="27"/>
      <c r="H40" s="28"/>
    </row>
    <row r="41" spans="1:8" x14ac:dyDescent="0.3">
      <c r="A41" s="147" t="s">
        <v>241</v>
      </c>
      <c r="B41" s="148"/>
      <c r="C41" s="148"/>
      <c r="D41" s="148"/>
      <c r="E41" s="148"/>
      <c r="F41" s="148"/>
      <c r="G41" s="42"/>
      <c r="H41" s="20">
        <v>55.902999999999999</v>
      </c>
    </row>
    <row r="42" spans="1:8" x14ac:dyDescent="0.3">
      <c r="A42" s="41"/>
      <c r="B42" s="42"/>
      <c r="C42" s="42"/>
      <c r="D42" s="42"/>
      <c r="E42" s="42"/>
      <c r="F42" s="42"/>
      <c r="G42" s="42"/>
      <c r="H42" s="20"/>
    </row>
    <row r="43" spans="1:8" x14ac:dyDescent="0.3">
      <c r="A43" s="149" t="s">
        <v>242</v>
      </c>
      <c r="B43" s="150"/>
      <c r="C43" s="150"/>
      <c r="D43" s="150"/>
      <c r="E43" s="150"/>
      <c r="F43" s="150"/>
      <c r="G43" s="150"/>
      <c r="H43" s="151"/>
    </row>
    <row r="44" spans="1:8" x14ac:dyDescent="0.3">
      <c r="A44" s="147" t="s">
        <v>243</v>
      </c>
      <c r="B44" s="148"/>
      <c r="C44" s="148"/>
      <c r="D44" s="148"/>
      <c r="E44" s="148"/>
      <c r="F44" s="148"/>
      <c r="G44" s="42"/>
      <c r="H44" s="20">
        <v>11.74</v>
      </c>
    </row>
    <row r="45" spans="1:8" x14ac:dyDescent="0.3">
      <c r="A45" s="26"/>
      <c r="B45" s="21"/>
      <c r="C45" s="26"/>
      <c r="D45" s="27"/>
      <c r="E45" s="28"/>
      <c r="F45" s="27"/>
      <c r="G45" s="27"/>
      <c r="H45" s="28"/>
    </row>
    <row r="46" spans="1:8" x14ac:dyDescent="0.3">
      <c r="A46" s="145" t="s">
        <v>244</v>
      </c>
      <c r="B46" s="146"/>
      <c r="C46" s="146"/>
      <c r="D46" s="146"/>
      <c r="E46" s="146"/>
      <c r="F46" s="146"/>
      <c r="G46" s="43"/>
      <c r="H46" s="44">
        <v>67.643000000000001</v>
      </c>
    </row>
    <row r="47" spans="1:8" x14ac:dyDescent="0.3">
      <c r="A47" s="45"/>
      <c r="B47" s="23"/>
      <c r="C47" s="24"/>
      <c r="D47" s="46"/>
      <c r="E47" s="25"/>
      <c r="F47" s="46"/>
      <c r="G47" s="46"/>
      <c r="H47" s="25"/>
    </row>
    <row r="48" spans="1:8" x14ac:dyDescent="0.3">
      <c r="A48" s="47" t="s">
        <v>203</v>
      </c>
      <c r="B48" s="48" t="s">
        <v>740</v>
      </c>
      <c r="C48" s="49"/>
      <c r="D48" s="50"/>
      <c r="E48" s="50"/>
      <c r="F48" s="50"/>
      <c r="G48" s="50"/>
      <c r="H48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7:F27"/>
    <mergeCell ref="A29:H29"/>
    <mergeCell ref="A17:F17"/>
    <mergeCell ref="A19:H19"/>
    <mergeCell ref="F2:H2"/>
    <mergeCell ref="B3:H3"/>
    <mergeCell ref="B4:H4"/>
    <mergeCell ref="A1:H1"/>
    <mergeCell ref="B5:H5"/>
    <mergeCell ref="B2:D2"/>
    <mergeCell ref="A7:H7"/>
    <mergeCell ref="A9:H9"/>
    <mergeCell ref="A32:F32"/>
    <mergeCell ref="A34:H34"/>
    <mergeCell ref="A46:F46"/>
    <mergeCell ref="A44:F44"/>
    <mergeCell ref="A39:F39"/>
    <mergeCell ref="A41:F41"/>
    <mergeCell ref="A43:H43"/>
    <mergeCell ref="B37:C37"/>
    <mergeCell ref="B38:C38"/>
    <mergeCell ref="B36:C36"/>
    <mergeCell ref="B35:C3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IV43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156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157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741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622</v>
      </c>
      <c r="B11" s="33" t="s">
        <v>623</v>
      </c>
      <c r="C11" s="34" t="s">
        <v>217</v>
      </c>
      <c r="D11" s="35">
        <v>1</v>
      </c>
      <c r="E11" s="36">
        <v>0.4</v>
      </c>
      <c r="F11" s="35">
        <v>0.5</v>
      </c>
      <c r="G11" s="36">
        <v>0.2</v>
      </c>
      <c r="H11" s="37">
        <v>2.97486E-2</v>
      </c>
    </row>
    <row r="12" spans="1:8" ht="22.8" x14ac:dyDescent="0.3">
      <c r="A12" s="32" t="s">
        <v>722</v>
      </c>
      <c r="B12" s="33" t="s">
        <v>723</v>
      </c>
      <c r="C12" s="34" t="s">
        <v>217</v>
      </c>
      <c r="D12" s="35">
        <v>1</v>
      </c>
      <c r="E12" s="36">
        <v>2.1</v>
      </c>
      <c r="F12" s="35">
        <v>0.5</v>
      </c>
      <c r="G12" s="36">
        <v>1.05</v>
      </c>
      <c r="H12" s="37">
        <v>0.15618029999999999</v>
      </c>
    </row>
    <row r="13" spans="1:8" ht="22.8" x14ac:dyDescent="0.3">
      <c r="A13" s="32" t="s">
        <v>676</v>
      </c>
      <c r="B13" s="33" t="s">
        <v>677</v>
      </c>
      <c r="C13" s="34" t="s">
        <v>217</v>
      </c>
      <c r="D13" s="35">
        <v>1</v>
      </c>
      <c r="E13" s="36">
        <v>0.02</v>
      </c>
      <c r="F13" s="35">
        <v>0.5</v>
      </c>
      <c r="G13" s="36">
        <v>0.01</v>
      </c>
      <c r="H13" s="37">
        <v>1.4874000000000001E-3</v>
      </c>
    </row>
    <row r="14" spans="1:8" x14ac:dyDescent="0.3">
      <c r="A14" s="32" t="s">
        <v>724</v>
      </c>
      <c r="B14" s="33" t="s">
        <v>725</v>
      </c>
      <c r="C14" s="34" t="s">
        <v>217</v>
      </c>
      <c r="D14" s="35">
        <v>1</v>
      </c>
      <c r="E14" s="36">
        <v>0.35</v>
      </c>
      <c r="F14" s="35">
        <v>0.5</v>
      </c>
      <c r="G14" s="36">
        <v>0.17499999999999999</v>
      </c>
      <c r="H14" s="37">
        <v>2.6030000000000001E-2</v>
      </c>
    </row>
    <row r="15" spans="1:8" ht="22.8" x14ac:dyDescent="0.3">
      <c r="A15" s="32" t="s">
        <v>726</v>
      </c>
      <c r="B15" s="33" t="s">
        <v>727</v>
      </c>
      <c r="C15" s="34" t="s">
        <v>217</v>
      </c>
      <c r="D15" s="35">
        <v>1</v>
      </c>
      <c r="E15" s="36">
        <v>0.02</v>
      </c>
      <c r="F15" s="35">
        <v>0.5</v>
      </c>
      <c r="G15" s="36">
        <v>0.01</v>
      </c>
      <c r="H15" s="37">
        <v>1.4874000000000001E-3</v>
      </c>
    </row>
    <row r="16" spans="1:8" ht="34.200000000000003" x14ac:dyDescent="0.3">
      <c r="A16" s="32" t="s">
        <v>728</v>
      </c>
      <c r="B16" s="33" t="s">
        <v>729</v>
      </c>
      <c r="C16" s="34" t="s">
        <v>217</v>
      </c>
      <c r="D16" s="35">
        <v>1</v>
      </c>
      <c r="E16" s="36">
        <v>0.05</v>
      </c>
      <c r="F16" s="35">
        <v>0.5</v>
      </c>
      <c r="G16" s="36">
        <v>2.5000000000000001E-2</v>
      </c>
      <c r="H16" s="37">
        <v>3.7186000000000003E-3</v>
      </c>
    </row>
    <row r="17" spans="1:8" x14ac:dyDescent="0.3">
      <c r="A17" s="142" t="s">
        <v>224</v>
      </c>
      <c r="B17" s="142"/>
      <c r="C17" s="142"/>
      <c r="D17" s="142"/>
      <c r="E17" s="142"/>
      <c r="F17" s="142"/>
      <c r="G17" s="36">
        <v>1.47</v>
      </c>
      <c r="H17" s="37">
        <v>0.21865230000000005</v>
      </c>
    </row>
    <row r="18" spans="1:8" x14ac:dyDescent="0.3">
      <c r="A18" s="26"/>
      <c r="B18" s="21"/>
      <c r="C18" s="26"/>
      <c r="D18" s="27"/>
      <c r="E18" s="28"/>
      <c r="F18" s="27"/>
      <c r="G18" s="27"/>
      <c r="H18" s="28"/>
    </row>
    <row r="19" spans="1:8" x14ac:dyDescent="0.3">
      <c r="A19" s="144" t="s">
        <v>225</v>
      </c>
      <c r="B19" s="144"/>
      <c r="C19" s="144"/>
      <c r="D19" s="144"/>
      <c r="E19" s="144"/>
      <c r="F19" s="144"/>
      <c r="G19" s="144"/>
      <c r="H19" s="144"/>
    </row>
    <row r="20" spans="1:8" x14ac:dyDescent="0.3">
      <c r="A20" s="29" t="s">
        <v>6</v>
      </c>
      <c r="B20" s="29" t="s">
        <v>7</v>
      </c>
      <c r="C20" s="29" t="s">
        <v>8</v>
      </c>
      <c r="D20" s="30" t="s">
        <v>9</v>
      </c>
      <c r="E20" s="31" t="s">
        <v>211</v>
      </c>
      <c r="F20" s="38"/>
      <c r="G20" s="31" t="s">
        <v>213</v>
      </c>
      <c r="H20" s="31" t="s">
        <v>214</v>
      </c>
    </row>
    <row r="21" spans="1:8" x14ac:dyDescent="0.3">
      <c r="A21" s="39"/>
      <c r="B21" s="33"/>
      <c r="C21" s="34"/>
      <c r="D21" s="35"/>
      <c r="E21" s="36"/>
      <c r="F21" s="38"/>
      <c r="G21" s="36"/>
      <c r="H21" s="37"/>
    </row>
    <row r="22" spans="1:8" x14ac:dyDescent="0.3">
      <c r="A22" s="142" t="s">
        <v>226</v>
      </c>
      <c r="B22" s="142"/>
      <c r="C22" s="142"/>
      <c r="D22" s="142"/>
      <c r="E22" s="142"/>
      <c r="F22" s="142"/>
      <c r="G22" s="36">
        <v>0</v>
      </c>
      <c r="H22" s="37">
        <v>0</v>
      </c>
    </row>
    <row r="23" spans="1:8" x14ac:dyDescent="0.3">
      <c r="A23" s="26"/>
      <c r="B23" s="21"/>
      <c r="C23" s="26"/>
      <c r="D23" s="27"/>
      <c r="E23" s="28"/>
      <c r="F23" s="27"/>
      <c r="G23" s="27"/>
      <c r="H23" s="28"/>
    </row>
    <row r="24" spans="1:8" x14ac:dyDescent="0.3">
      <c r="A24" s="144" t="s">
        <v>227</v>
      </c>
      <c r="B24" s="144"/>
      <c r="C24" s="144"/>
      <c r="D24" s="144"/>
      <c r="E24" s="144"/>
      <c r="F24" s="144"/>
      <c r="G24" s="144"/>
      <c r="H24" s="144"/>
    </row>
    <row r="25" spans="1:8" x14ac:dyDescent="0.3">
      <c r="A25" s="29" t="s">
        <v>6</v>
      </c>
      <c r="B25" s="29" t="s">
        <v>7</v>
      </c>
      <c r="C25" s="29" t="s">
        <v>8</v>
      </c>
      <c r="D25" s="29" t="s">
        <v>9</v>
      </c>
      <c r="E25" s="29" t="s">
        <v>228</v>
      </c>
      <c r="F25" s="29" t="s">
        <v>229</v>
      </c>
      <c r="G25" s="29" t="s">
        <v>213</v>
      </c>
      <c r="H25" s="31" t="s">
        <v>214</v>
      </c>
    </row>
    <row r="26" spans="1:8" ht="22.8" x14ac:dyDescent="0.3">
      <c r="A26" s="32" t="s">
        <v>626</v>
      </c>
      <c r="B26" s="33" t="s">
        <v>627</v>
      </c>
      <c r="C26" s="34" t="s">
        <v>628</v>
      </c>
      <c r="D26" s="35">
        <v>1</v>
      </c>
      <c r="E26" s="36">
        <v>6</v>
      </c>
      <c r="F26" s="51">
        <v>0.2</v>
      </c>
      <c r="G26" s="36">
        <v>1.2</v>
      </c>
      <c r="H26" s="37">
        <v>0.1784917</v>
      </c>
    </row>
    <row r="27" spans="1:8" x14ac:dyDescent="0.3">
      <c r="A27" s="142" t="s">
        <v>230</v>
      </c>
      <c r="B27" s="143"/>
      <c r="C27" s="143"/>
      <c r="D27" s="143"/>
      <c r="E27" s="143"/>
      <c r="F27" s="143"/>
      <c r="G27" s="36">
        <v>1.2</v>
      </c>
      <c r="H27" s="37">
        <v>0.1784917</v>
      </c>
    </row>
    <row r="28" spans="1:8" x14ac:dyDescent="0.3">
      <c r="A28" s="26"/>
      <c r="B28" s="21"/>
      <c r="C28" s="26"/>
      <c r="D28" s="27"/>
      <c r="E28" s="28"/>
      <c r="F28" s="27"/>
      <c r="G28" s="27"/>
      <c r="H28" s="28"/>
    </row>
    <row r="29" spans="1:8" x14ac:dyDescent="0.3">
      <c r="A29" s="144" t="s">
        <v>231</v>
      </c>
      <c r="B29" s="144"/>
      <c r="C29" s="144"/>
      <c r="D29" s="144"/>
      <c r="E29" s="144"/>
      <c r="F29" s="144"/>
      <c r="G29" s="144"/>
      <c r="H29" s="144"/>
    </row>
    <row r="30" spans="1:8" ht="13.5" customHeight="1" x14ac:dyDescent="0.3">
      <c r="A30" s="29" t="s">
        <v>6</v>
      </c>
      <c r="B30" s="144" t="s">
        <v>7</v>
      </c>
      <c r="C30" s="144"/>
      <c r="D30" s="29" t="s">
        <v>232</v>
      </c>
      <c r="E30" s="29" t="s">
        <v>233</v>
      </c>
      <c r="F30" s="29" t="s">
        <v>212</v>
      </c>
      <c r="G30" s="29" t="s">
        <v>213</v>
      </c>
      <c r="H30" s="31" t="s">
        <v>214</v>
      </c>
    </row>
    <row r="31" spans="1:8" ht="12.75" customHeight="1" x14ac:dyDescent="0.3">
      <c r="A31" s="32" t="s">
        <v>645</v>
      </c>
      <c r="B31" s="152" t="s">
        <v>646</v>
      </c>
      <c r="C31" s="152"/>
      <c r="D31" s="36">
        <v>1</v>
      </c>
      <c r="E31" s="36">
        <v>3.65</v>
      </c>
      <c r="F31" s="35">
        <v>0.5</v>
      </c>
      <c r="G31" s="36">
        <v>1.825</v>
      </c>
      <c r="H31" s="37">
        <v>0.27145620000000004</v>
      </c>
    </row>
    <row r="32" spans="1:8" x14ac:dyDescent="0.3">
      <c r="A32" s="32" t="s">
        <v>633</v>
      </c>
      <c r="B32" s="152" t="s">
        <v>634</v>
      </c>
      <c r="C32" s="152"/>
      <c r="D32" s="36">
        <v>1</v>
      </c>
      <c r="E32" s="36">
        <v>4.04</v>
      </c>
      <c r="F32" s="35">
        <v>0.5</v>
      </c>
      <c r="G32" s="36">
        <v>2.02</v>
      </c>
      <c r="H32" s="37">
        <v>0.30046109999999998</v>
      </c>
    </row>
    <row r="33" spans="1:8" x14ac:dyDescent="0.3">
      <c r="A33" s="32" t="s">
        <v>643</v>
      </c>
      <c r="B33" s="152" t="s">
        <v>644</v>
      </c>
      <c r="C33" s="152"/>
      <c r="D33" s="36">
        <v>1</v>
      </c>
      <c r="E33" s="36">
        <v>4.16</v>
      </c>
      <c r="F33" s="35">
        <v>0.05</v>
      </c>
      <c r="G33" s="36">
        <v>0.20799999999999999</v>
      </c>
      <c r="H33" s="37">
        <v>3.0938599999999997E-2</v>
      </c>
    </row>
    <row r="34" spans="1:8" x14ac:dyDescent="0.3">
      <c r="A34" s="142" t="s">
        <v>240</v>
      </c>
      <c r="B34" s="142"/>
      <c r="C34" s="142"/>
      <c r="D34" s="142"/>
      <c r="E34" s="142"/>
      <c r="F34" s="142"/>
      <c r="G34" s="36">
        <v>4.0529999999999999</v>
      </c>
      <c r="H34" s="37">
        <v>0.6028559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7" t="s">
        <v>241</v>
      </c>
      <c r="B36" s="148"/>
      <c r="C36" s="148"/>
      <c r="D36" s="148"/>
      <c r="E36" s="148"/>
      <c r="F36" s="148"/>
      <c r="G36" s="42"/>
      <c r="H36" s="20">
        <v>6.7229999999999999</v>
      </c>
    </row>
    <row r="37" spans="1:8" x14ac:dyDescent="0.3">
      <c r="A37" s="41"/>
      <c r="B37" s="42"/>
      <c r="C37" s="42"/>
      <c r="D37" s="42"/>
      <c r="E37" s="42"/>
      <c r="F37" s="42"/>
      <c r="G37" s="42"/>
      <c r="H37" s="20"/>
    </row>
    <row r="38" spans="1:8" x14ac:dyDescent="0.3">
      <c r="A38" s="149" t="s">
        <v>242</v>
      </c>
      <c r="B38" s="150"/>
      <c r="C38" s="150"/>
      <c r="D38" s="150"/>
      <c r="E38" s="150"/>
      <c r="F38" s="150"/>
      <c r="G38" s="150"/>
      <c r="H38" s="151"/>
    </row>
    <row r="39" spans="1:8" x14ac:dyDescent="0.3">
      <c r="A39" s="147" t="s">
        <v>243</v>
      </c>
      <c r="B39" s="148"/>
      <c r="C39" s="148"/>
      <c r="D39" s="148"/>
      <c r="E39" s="148"/>
      <c r="F39" s="148"/>
      <c r="G39" s="42"/>
      <c r="H39" s="20">
        <v>1.4119999999999999</v>
      </c>
    </row>
    <row r="40" spans="1:8" x14ac:dyDescent="0.3">
      <c r="A40" s="26"/>
      <c r="B40" s="21"/>
      <c r="C40" s="26"/>
      <c r="D40" s="27"/>
      <c r="E40" s="28"/>
      <c r="F40" s="27"/>
      <c r="G40" s="27"/>
      <c r="H40" s="28"/>
    </row>
    <row r="41" spans="1:8" x14ac:dyDescent="0.3">
      <c r="A41" s="145" t="s">
        <v>244</v>
      </c>
      <c r="B41" s="146"/>
      <c r="C41" s="146"/>
      <c r="D41" s="146"/>
      <c r="E41" s="146"/>
      <c r="F41" s="146"/>
      <c r="G41" s="43"/>
      <c r="H41" s="44">
        <v>8.1349999999999998</v>
      </c>
    </row>
    <row r="42" spans="1:8" x14ac:dyDescent="0.3">
      <c r="A42" s="45"/>
      <c r="B42" s="23"/>
      <c r="C42" s="24"/>
      <c r="D42" s="46"/>
      <c r="E42" s="25"/>
      <c r="F42" s="46"/>
      <c r="G42" s="46"/>
      <c r="H42" s="25"/>
    </row>
    <row r="43" spans="1:8" x14ac:dyDescent="0.3">
      <c r="A43" s="47" t="s">
        <v>203</v>
      </c>
      <c r="B43" s="48" t="s">
        <v>742</v>
      </c>
      <c r="C43" s="49"/>
      <c r="D43" s="50"/>
      <c r="E43" s="50"/>
      <c r="F43" s="50"/>
      <c r="G43" s="50"/>
      <c r="H43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2:F22"/>
    <mergeCell ref="A24:H24"/>
    <mergeCell ref="A17:F17"/>
    <mergeCell ref="A19:H19"/>
    <mergeCell ref="F2:H2"/>
    <mergeCell ref="B3:H3"/>
    <mergeCell ref="B4:H4"/>
    <mergeCell ref="A1:H1"/>
    <mergeCell ref="B5:H5"/>
    <mergeCell ref="B2:D2"/>
    <mergeCell ref="A7:H7"/>
    <mergeCell ref="A9:H9"/>
    <mergeCell ref="A27:F27"/>
    <mergeCell ref="A29:H29"/>
    <mergeCell ref="A41:F41"/>
    <mergeCell ref="A39:F39"/>
    <mergeCell ref="A34:F34"/>
    <mergeCell ref="A36:F36"/>
    <mergeCell ref="A38:H38"/>
    <mergeCell ref="B32:C32"/>
    <mergeCell ref="B33:C33"/>
    <mergeCell ref="B31:C31"/>
    <mergeCell ref="B30:C30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IV42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158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159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743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ht="22.8" x14ac:dyDescent="0.3">
      <c r="A11" s="32" t="s">
        <v>722</v>
      </c>
      <c r="B11" s="33" t="s">
        <v>723</v>
      </c>
      <c r="C11" s="34" t="s">
        <v>217</v>
      </c>
      <c r="D11" s="35">
        <v>1</v>
      </c>
      <c r="E11" s="36">
        <v>2.1</v>
      </c>
      <c r="F11" s="35">
        <v>0.45</v>
      </c>
      <c r="G11" s="36">
        <v>0.94499999999999995</v>
      </c>
      <c r="H11" s="37">
        <v>0.10130789999999999</v>
      </c>
    </row>
    <row r="12" spans="1:8" ht="22.8" x14ac:dyDescent="0.3">
      <c r="A12" s="32" t="s">
        <v>744</v>
      </c>
      <c r="B12" s="33" t="s">
        <v>745</v>
      </c>
      <c r="C12" s="34" t="s">
        <v>217</v>
      </c>
      <c r="D12" s="35">
        <v>1</v>
      </c>
      <c r="E12" s="36">
        <v>0.09</v>
      </c>
      <c r="F12" s="35">
        <v>0.45</v>
      </c>
      <c r="G12" s="36">
        <v>4.1000000000000002E-2</v>
      </c>
      <c r="H12" s="37">
        <v>4.3953999999999998E-3</v>
      </c>
    </row>
    <row r="13" spans="1:8" ht="22.8" x14ac:dyDescent="0.3">
      <c r="A13" s="32" t="s">
        <v>726</v>
      </c>
      <c r="B13" s="33" t="s">
        <v>727</v>
      </c>
      <c r="C13" s="34" t="s">
        <v>217</v>
      </c>
      <c r="D13" s="35">
        <v>1</v>
      </c>
      <c r="E13" s="36">
        <v>0.02</v>
      </c>
      <c r="F13" s="35">
        <v>0.45</v>
      </c>
      <c r="G13" s="36">
        <v>8.9999999999999993E-3</v>
      </c>
      <c r="H13" s="37">
        <v>9.6479999999999992E-4</v>
      </c>
    </row>
    <row r="14" spans="1:8" ht="22.8" x14ac:dyDescent="0.3">
      <c r="A14" s="32" t="s">
        <v>624</v>
      </c>
      <c r="B14" s="33" t="s">
        <v>625</v>
      </c>
      <c r="C14" s="34" t="s">
        <v>217</v>
      </c>
      <c r="D14" s="35">
        <v>1</v>
      </c>
      <c r="E14" s="36">
        <v>0.8</v>
      </c>
      <c r="F14" s="35">
        <v>0.45</v>
      </c>
      <c r="G14" s="36">
        <v>0.36</v>
      </c>
      <c r="H14" s="37">
        <v>3.8593500000000003E-2</v>
      </c>
    </row>
    <row r="15" spans="1:8" x14ac:dyDescent="0.3">
      <c r="A15" s="142" t="s">
        <v>224</v>
      </c>
      <c r="B15" s="142"/>
      <c r="C15" s="142"/>
      <c r="D15" s="142"/>
      <c r="E15" s="142"/>
      <c r="F15" s="142"/>
      <c r="G15" s="36">
        <v>1.355</v>
      </c>
      <c r="H15" s="37">
        <v>0.14526159999999996</v>
      </c>
    </row>
    <row r="16" spans="1:8" x14ac:dyDescent="0.3">
      <c r="A16" s="26"/>
      <c r="B16" s="21"/>
      <c r="C16" s="26"/>
      <c r="D16" s="27"/>
      <c r="E16" s="28"/>
      <c r="F16" s="27"/>
      <c r="G16" s="27"/>
      <c r="H16" s="28"/>
    </row>
    <row r="17" spans="1:8" x14ac:dyDescent="0.3">
      <c r="A17" s="144" t="s">
        <v>225</v>
      </c>
      <c r="B17" s="144"/>
      <c r="C17" s="144"/>
      <c r="D17" s="144"/>
      <c r="E17" s="144"/>
      <c r="F17" s="144"/>
      <c r="G17" s="144"/>
      <c r="H17" s="144"/>
    </row>
    <row r="18" spans="1:8" x14ac:dyDescent="0.3">
      <c r="A18" s="29" t="s">
        <v>6</v>
      </c>
      <c r="B18" s="29" t="s">
        <v>7</v>
      </c>
      <c r="C18" s="29" t="s">
        <v>8</v>
      </c>
      <c r="D18" s="30" t="s">
        <v>9</v>
      </c>
      <c r="E18" s="31" t="s">
        <v>211</v>
      </c>
      <c r="F18" s="38"/>
      <c r="G18" s="31" t="s">
        <v>213</v>
      </c>
      <c r="H18" s="31" t="s">
        <v>214</v>
      </c>
    </row>
    <row r="19" spans="1:8" ht="34.200000000000003" x14ac:dyDescent="0.3">
      <c r="A19" s="32" t="s">
        <v>746</v>
      </c>
      <c r="B19" s="33" t="s">
        <v>747</v>
      </c>
      <c r="C19" s="34" t="s">
        <v>34</v>
      </c>
      <c r="D19" s="35">
        <v>1</v>
      </c>
      <c r="E19" s="36">
        <v>1.04</v>
      </c>
      <c r="F19" s="38"/>
      <c r="G19" s="36">
        <v>1.04</v>
      </c>
      <c r="H19" s="37">
        <v>0.11149229999999999</v>
      </c>
    </row>
    <row r="20" spans="1:8" x14ac:dyDescent="0.3">
      <c r="A20" s="39" t="s">
        <v>541</v>
      </c>
      <c r="B20" s="33" t="s">
        <v>542</v>
      </c>
      <c r="C20" s="34" t="s">
        <v>489</v>
      </c>
      <c r="D20" s="35">
        <v>0.01</v>
      </c>
      <c r="E20" s="36">
        <v>10</v>
      </c>
      <c r="F20" s="38"/>
      <c r="G20" s="36">
        <v>0.1</v>
      </c>
      <c r="H20" s="37">
        <v>1.0720400000000001E-2</v>
      </c>
    </row>
    <row r="21" spans="1:8" x14ac:dyDescent="0.3">
      <c r="A21" s="142" t="s">
        <v>226</v>
      </c>
      <c r="B21" s="142"/>
      <c r="C21" s="142"/>
      <c r="D21" s="142"/>
      <c r="E21" s="142"/>
      <c r="F21" s="142"/>
      <c r="G21" s="36">
        <v>1.1400000000000001</v>
      </c>
      <c r="H21" s="37">
        <v>0.12221269999999999</v>
      </c>
    </row>
    <row r="22" spans="1:8" x14ac:dyDescent="0.3">
      <c r="A22" s="26"/>
      <c r="B22" s="21"/>
      <c r="C22" s="26"/>
      <c r="D22" s="27"/>
      <c r="E22" s="28"/>
      <c r="F22" s="27"/>
      <c r="G22" s="27"/>
      <c r="H22" s="28"/>
    </row>
    <row r="23" spans="1:8" x14ac:dyDescent="0.3">
      <c r="A23" s="144" t="s">
        <v>227</v>
      </c>
      <c r="B23" s="144"/>
      <c r="C23" s="144"/>
      <c r="D23" s="144"/>
      <c r="E23" s="144"/>
      <c r="F23" s="144"/>
      <c r="G23" s="144"/>
      <c r="H23" s="144"/>
    </row>
    <row r="24" spans="1:8" x14ac:dyDescent="0.3">
      <c r="A24" s="29" t="s">
        <v>6</v>
      </c>
      <c r="B24" s="29" t="s">
        <v>7</v>
      </c>
      <c r="C24" s="29" t="s">
        <v>8</v>
      </c>
      <c r="D24" s="29" t="s">
        <v>9</v>
      </c>
      <c r="E24" s="29" t="s">
        <v>228</v>
      </c>
      <c r="F24" s="29" t="s">
        <v>229</v>
      </c>
      <c r="G24" s="29" t="s">
        <v>213</v>
      </c>
      <c r="H24" s="31" t="s">
        <v>214</v>
      </c>
    </row>
    <row r="25" spans="1:8" ht="22.8" x14ac:dyDescent="0.3">
      <c r="A25" s="32" t="s">
        <v>626</v>
      </c>
      <c r="B25" s="33" t="s">
        <v>627</v>
      </c>
      <c r="C25" s="34" t="s">
        <v>628</v>
      </c>
      <c r="D25" s="35">
        <v>1</v>
      </c>
      <c r="E25" s="36">
        <v>6</v>
      </c>
      <c r="F25" s="51">
        <v>0.25</v>
      </c>
      <c r="G25" s="36">
        <v>1.5</v>
      </c>
      <c r="H25" s="37">
        <v>0.16080620000000001</v>
      </c>
    </row>
    <row r="26" spans="1:8" x14ac:dyDescent="0.3">
      <c r="A26" s="142" t="s">
        <v>230</v>
      </c>
      <c r="B26" s="143"/>
      <c r="C26" s="143"/>
      <c r="D26" s="143"/>
      <c r="E26" s="143"/>
      <c r="F26" s="143"/>
      <c r="G26" s="36">
        <v>1.5</v>
      </c>
      <c r="H26" s="37">
        <v>0.16080620000000001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231</v>
      </c>
      <c r="B28" s="144"/>
      <c r="C28" s="144"/>
      <c r="D28" s="144"/>
      <c r="E28" s="144"/>
      <c r="F28" s="144"/>
      <c r="G28" s="144"/>
      <c r="H28" s="144"/>
    </row>
    <row r="29" spans="1:8" ht="13.5" customHeight="1" x14ac:dyDescent="0.3">
      <c r="A29" s="29" t="s">
        <v>6</v>
      </c>
      <c r="B29" s="144" t="s">
        <v>7</v>
      </c>
      <c r="C29" s="144"/>
      <c r="D29" s="29" t="s">
        <v>232</v>
      </c>
      <c r="E29" s="29" t="s">
        <v>233</v>
      </c>
      <c r="F29" s="29" t="s">
        <v>212</v>
      </c>
      <c r="G29" s="29" t="s">
        <v>213</v>
      </c>
      <c r="H29" s="31" t="s">
        <v>214</v>
      </c>
    </row>
    <row r="30" spans="1:8" ht="12.75" customHeight="1" x14ac:dyDescent="0.3">
      <c r="A30" s="32" t="s">
        <v>645</v>
      </c>
      <c r="B30" s="152" t="s">
        <v>646</v>
      </c>
      <c r="C30" s="152"/>
      <c r="D30" s="36">
        <v>1</v>
      </c>
      <c r="E30" s="36">
        <v>3.65</v>
      </c>
      <c r="F30" s="35">
        <v>0.45</v>
      </c>
      <c r="G30" s="36">
        <v>1.643</v>
      </c>
      <c r="H30" s="37">
        <v>0.1761364</v>
      </c>
    </row>
    <row r="31" spans="1:8" x14ac:dyDescent="0.3">
      <c r="A31" s="32" t="s">
        <v>633</v>
      </c>
      <c r="B31" s="152" t="s">
        <v>634</v>
      </c>
      <c r="C31" s="152"/>
      <c r="D31" s="36">
        <v>1</v>
      </c>
      <c r="E31" s="36">
        <v>4.04</v>
      </c>
      <c r="F31" s="35">
        <v>0.45</v>
      </c>
      <c r="G31" s="36">
        <v>1.8180000000000001</v>
      </c>
      <c r="H31" s="37">
        <v>0.19489709999999999</v>
      </c>
    </row>
    <row r="32" spans="1:8" x14ac:dyDescent="0.3">
      <c r="A32" s="32" t="s">
        <v>643</v>
      </c>
      <c r="B32" s="152" t="s">
        <v>644</v>
      </c>
      <c r="C32" s="152"/>
      <c r="D32" s="36">
        <v>1</v>
      </c>
      <c r="E32" s="36">
        <v>4.16</v>
      </c>
      <c r="F32" s="35">
        <v>0.45</v>
      </c>
      <c r="G32" s="36">
        <v>1.8720000000000001</v>
      </c>
      <c r="H32" s="37">
        <v>0.20068610000000001</v>
      </c>
    </row>
    <row r="33" spans="1:8" x14ac:dyDescent="0.3">
      <c r="A33" s="142" t="s">
        <v>240</v>
      </c>
      <c r="B33" s="142"/>
      <c r="C33" s="142"/>
      <c r="D33" s="142"/>
      <c r="E33" s="142"/>
      <c r="F33" s="142"/>
      <c r="G33" s="36">
        <v>5.3330000000000002</v>
      </c>
      <c r="H33" s="37">
        <v>0.57171959999999999</v>
      </c>
    </row>
    <row r="34" spans="1:8" x14ac:dyDescent="0.3">
      <c r="A34" s="26"/>
      <c r="B34" s="21"/>
      <c r="C34" s="26"/>
      <c r="D34" s="27"/>
      <c r="E34" s="28"/>
      <c r="F34" s="27"/>
      <c r="G34" s="27"/>
      <c r="H34" s="28"/>
    </row>
    <row r="35" spans="1:8" x14ac:dyDescent="0.3">
      <c r="A35" s="147" t="s">
        <v>241</v>
      </c>
      <c r="B35" s="148"/>
      <c r="C35" s="148"/>
      <c r="D35" s="148"/>
      <c r="E35" s="148"/>
      <c r="F35" s="148"/>
      <c r="G35" s="42"/>
      <c r="H35" s="20">
        <v>9.3279999999999994</v>
      </c>
    </row>
    <row r="36" spans="1:8" x14ac:dyDescent="0.3">
      <c r="A36" s="41"/>
      <c r="B36" s="42"/>
      <c r="C36" s="42"/>
      <c r="D36" s="42"/>
      <c r="E36" s="42"/>
      <c r="F36" s="42"/>
      <c r="G36" s="42"/>
      <c r="H36" s="20"/>
    </row>
    <row r="37" spans="1:8" x14ac:dyDescent="0.3">
      <c r="A37" s="149" t="s">
        <v>242</v>
      </c>
      <c r="B37" s="150"/>
      <c r="C37" s="150"/>
      <c r="D37" s="150"/>
      <c r="E37" s="150"/>
      <c r="F37" s="150"/>
      <c r="G37" s="150"/>
      <c r="H37" s="151"/>
    </row>
    <row r="38" spans="1:8" x14ac:dyDescent="0.3">
      <c r="A38" s="147" t="s">
        <v>243</v>
      </c>
      <c r="B38" s="148"/>
      <c r="C38" s="148"/>
      <c r="D38" s="148"/>
      <c r="E38" s="148"/>
      <c r="F38" s="148"/>
      <c r="G38" s="42"/>
      <c r="H38" s="20">
        <v>1.9590000000000001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5" t="s">
        <v>244</v>
      </c>
      <c r="B40" s="146"/>
      <c r="C40" s="146"/>
      <c r="D40" s="146"/>
      <c r="E40" s="146"/>
      <c r="F40" s="146"/>
      <c r="G40" s="43"/>
      <c r="H40" s="44">
        <v>11.286999999999999</v>
      </c>
    </row>
    <row r="41" spans="1:8" x14ac:dyDescent="0.3">
      <c r="A41" s="45"/>
      <c r="B41" s="23"/>
      <c r="C41" s="24"/>
      <c r="D41" s="46"/>
      <c r="E41" s="25"/>
      <c r="F41" s="46"/>
      <c r="G41" s="46"/>
      <c r="H41" s="25"/>
    </row>
    <row r="42" spans="1:8" x14ac:dyDescent="0.3">
      <c r="A42" s="47" t="s">
        <v>203</v>
      </c>
      <c r="B42" s="48" t="s">
        <v>748</v>
      </c>
      <c r="C42" s="49"/>
      <c r="D42" s="50"/>
      <c r="E42" s="50"/>
      <c r="F42" s="50"/>
      <c r="G42" s="50"/>
      <c r="H42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1:F21"/>
    <mergeCell ref="A23:H23"/>
    <mergeCell ref="A15:F15"/>
    <mergeCell ref="A17:H17"/>
    <mergeCell ref="F2:H2"/>
    <mergeCell ref="B3:H3"/>
    <mergeCell ref="B4:H4"/>
    <mergeCell ref="A1:H1"/>
    <mergeCell ref="B5:H5"/>
    <mergeCell ref="B2:D2"/>
    <mergeCell ref="A7:H7"/>
    <mergeCell ref="A9:H9"/>
    <mergeCell ref="A26:F26"/>
    <mergeCell ref="A28:H28"/>
    <mergeCell ref="A40:F40"/>
    <mergeCell ref="A38:F38"/>
    <mergeCell ref="A33:F33"/>
    <mergeCell ref="A35:F35"/>
    <mergeCell ref="A37:H37"/>
    <mergeCell ref="B31:C31"/>
    <mergeCell ref="B32:C32"/>
    <mergeCell ref="B30:C30"/>
    <mergeCell ref="B29:C29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29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30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31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282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218</v>
      </c>
      <c r="B11" s="33" t="s">
        <v>219</v>
      </c>
      <c r="C11" s="34" t="s">
        <v>220</v>
      </c>
      <c r="D11" s="35" t="s">
        <v>221</v>
      </c>
      <c r="E11" s="36" t="s">
        <v>1</v>
      </c>
      <c r="F11" s="35" t="s">
        <v>1</v>
      </c>
      <c r="G11" s="36">
        <v>7.3999999999999996E-2</v>
      </c>
      <c r="H11" s="37">
        <v>1.1710700000000001E-2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7.3999999999999996E-2</v>
      </c>
      <c r="H12" s="37">
        <v>1.1710700000000001E-2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ht="22.8" x14ac:dyDescent="0.3">
      <c r="A16" s="32" t="s">
        <v>283</v>
      </c>
      <c r="B16" s="33" t="s">
        <v>284</v>
      </c>
      <c r="C16" s="34" t="s">
        <v>77</v>
      </c>
      <c r="D16" s="35">
        <v>1</v>
      </c>
      <c r="E16" s="36">
        <v>1.18</v>
      </c>
      <c r="F16" s="38"/>
      <c r="G16" s="36">
        <v>1.18</v>
      </c>
      <c r="H16" s="37">
        <v>0.18673839999999997</v>
      </c>
    </row>
    <row r="17" spans="1:8" x14ac:dyDescent="0.3">
      <c r="A17" s="39" t="s">
        <v>285</v>
      </c>
      <c r="B17" s="33" t="s">
        <v>30</v>
      </c>
      <c r="C17" s="34" t="s">
        <v>31</v>
      </c>
      <c r="D17" s="35">
        <v>1</v>
      </c>
      <c r="E17" s="36">
        <v>3.59</v>
      </c>
      <c r="F17" s="38"/>
      <c r="G17" s="36">
        <v>3.59</v>
      </c>
      <c r="H17" s="37">
        <v>0.56812790000000002</v>
      </c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4.7699999999999996</v>
      </c>
      <c r="H18" s="37">
        <v>0.75486629999999988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x14ac:dyDescent="0.3">
      <c r="A22" s="32"/>
      <c r="B22" s="33"/>
      <c r="C22" s="34"/>
      <c r="D22" s="35"/>
      <c r="E22" s="36"/>
      <c r="F22" s="40"/>
      <c r="G22" s="6"/>
      <c r="H22" s="37"/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0</v>
      </c>
      <c r="H23" s="37">
        <v>0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238</v>
      </c>
      <c r="B27" s="152" t="s">
        <v>239</v>
      </c>
      <c r="C27" s="152"/>
      <c r="D27" s="36">
        <v>4</v>
      </c>
      <c r="E27" s="36">
        <v>3.6</v>
      </c>
      <c r="F27" s="35">
        <v>0.08</v>
      </c>
      <c r="G27" s="36">
        <v>1.1519999999999999</v>
      </c>
      <c r="H27" s="37">
        <v>0.18230730000000001</v>
      </c>
    </row>
    <row r="28" spans="1:8" x14ac:dyDescent="0.3">
      <c r="A28" s="32" t="s">
        <v>286</v>
      </c>
      <c r="B28" s="152" t="s">
        <v>287</v>
      </c>
      <c r="C28" s="152"/>
      <c r="D28" s="36">
        <v>1</v>
      </c>
      <c r="E28" s="36">
        <v>4.04</v>
      </c>
      <c r="F28" s="35">
        <v>0.08</v>
      </c>
      <c r="G28" s="36">
        <v>0.32300000000000001</v>
      </c>
      <c r="H28" s="37">
        <v>5.1115700000000007E-2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1.4749999999999999</v>
      </c>
      <c r="H29" s="37">
        <v>0.23342300000000002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6.319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1.327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7.6459999999999999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288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5:H25"/>
    <mergeCell ref="A36:F36"/>
    <mergeCell ref="A34:F34"/>
    <mergeCell ref="A29:F29"/>
    <mergeCell ref="A31:F31"/>
    <mergeCell ref="A33:H33"/>
    <mergeCell ref="B28:C28"/>
    <mergeCell ref="B27:C27"/>
    <mergeCell ref="B26:C26"/>
    <mergeCell ref="A18:F18"/>
    <mergeCell ref="A20:H20"/>
    <mergeCell ref="A23:F23"/>
    <mergeCell ref="A12:F12"/>
    <mergeCell ref="A14:H1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IV38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160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161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162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749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622</v>
      </c>
      <c r="B11" s="33" t="s">
        <v>623</v>
      </c>
      <c r="C11" s="34" t="s">
        <v>217</v>
      </c>
      <c r="D11" s="35">
        <v>1</v>
      </c>
      <c r="E11" s="36">
        <v>0.4</v>
      </c>
      <c r="F11" s="35">
        <v>16</v>
      </c>
      <c r="G11" s="36">
        <v>6.4</v>
      </c>
      <c r="H11" s="37">
        <v>1.7149000000000001E-2</v>
      </c>
    </row>
    <row r="12" spans="1:8" ht="22.8" x14ac:dyDescent="0.3">
      <c r="A12" s="32" t="s">
        <v>624</v>
      </c>
      <c r="B12" s="33" t="s">
        <v>625</v>
      </c>
      <c r="C12" s="34" t="s">
        <v>217</v>
      </c>
      <c r="D12" s="35">
        <v>1</v>
      </c>
      <c r="E12" s="36">
        <v>0.8</v>
      </c>
      <c r="F12" s="35">
        <v>16</v>
      </c>
      <c r="G12" s="36">
        <v>12.8</v>
      </c>
      <c r="H12" s="37">
        <v>3.4298000000000002E-2</v>
      </c>
    </row>
    <row r="13" spans="1:8" x14ac:dyDescent="0.3">
      <c r="A13" s="142" t="s">
        <v>224</v>
      </c>
      <c r="B13" s="142"/>
      <c r="C13" s="142"/>
      <c r="D13" s="142"/>
      <c r="E13" s="142"/>
      <c r="F13" s="142"/>
      <c r="G13" s="36">
        <v>19.200000000000003</v>
      </c>
      <c r="H13" s="37">
        <v>5.1447E-2</v>
      </c>
    </row>
    <row r="14" spans="1:8" x14ac:dyDescent="0.3">
      <c r="A14" s="26"/>
      <c r="B14" s="21"/>
      <c r="C14" s="26"/>
      <c r="D14" s="27"/>
      <c r="E14" s="28"/>
      <c r="F14" s="27"/>
      <c r="G14" s="27"/>
      <c r="H14" s="28"/>
    </row>
    <row r="15" spans="1:8" x14ac:dyDescent="0.3">
      <c r="A15" s="144" t="s">
        <v>225</v>
      </c>
      <c r="B15" s="144"/>
      <c r="C15" s="144"/>
      <c r="D15" s="144"/>
      <c r="E15" s="144"/>
      <c r="F15" s="144"/>
      <c r="G15" s="144"/>
      <c r="H15" s="144"/>
    </row>
    <row r="16" spans="1:8" x14ac:dyDescent="0.3">
      <c r="A16" s="29" t="s">
        <v>6</v>
      </c>
      <c r="B16" s="29" t="s">
        <v>7</v>
      </c>
      <c r="C16" s="29" t="s">
        <v>8</v>
      </c>
      <c r="D16" s="30" t="s">
        <v>9</v>
      </c>
      <c r="E16" s="31" t="s">
        <v>211</v>
      </c>
      <c r="F16" s="38"/>
      <c r="G16" s="31" t="s">
        <v>213</v>
      </c>
      <c r="H16" s="31" t="s">
        <v>214</v>
      </c>
    </row>
    <row r="17" spans="1:8" x14ac:dyDescent="0.3">
      <c r="A17" s="32" t="s">
        <v>750</v>
      </c>
      <c r="B17" s="33" t="s">
        <v>751</v>
      </c>
      <c r="C17" s="34" t="s">
        <v>752</v>
      </c>
      <c r="D17" s="35">
        <v>4</v>
      </c>
      <c r="E17" s="36">
        <v>58</v>
      </c>
      <c r="F17" s="38"/>
      <c r="G17" s="36">
        <v>232</v>
      </c>
      <c r="H17" s="37">
        <v>0.62165059999999994</v>
      </c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232</v>
      </c>
      <c r="H18" s="37">
        <v>0.62165059999999994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ht="22.8" x14ac:dyDescent="0.3">
      <c r="A22" s="32" t="s">
        <v>626</v>
      </c>
      <c r="B22" s="33" t="s">
        <v>627</v>
      </c>
      <c r="C22" s="34" t="s">
        <v>628</v>
      </c>
      <c r="D22" s="35">
        <v>1</v>
      </c>
      <c r="E22" s="36">
        <v>6</v>
      </c>
      <c r="F22" s="51">
        <v>1</v>
      </c>
      <c r="G22" s="36">
        <v>6</v>
      </c>
      <c r="H22" s="37">
        <v>1.60772E-2</v>
      </c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6</v>
      </c>
      <c r="H23" s="37">
        <v>1.60772E-2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753</v>
      </c>
      <c r="B27" s="152" t="s">
        <v>754</v>
      </c>
      <c r="C27" s="152"/>
      <c r="D27" s="36">
        <v>1</v>
      </c>
      <c r="E27" s="36">
        <v>3.6</v>
      </c>
      <c r="F27" s="35">
        <v>16</v>
      </c>
      <c r="G27" s="36">
        <v>57.6</v>
      </c>
      <c r="H27" s="37">
        <v>0.1543408</v>
      </c>
    </row>
    <row r="28" spans="1:8" x14ac:dyDescent="0.3">
      <c r="A28" s="32" t="s">
        <v>755</v>
      </c>
      <c r="B28" s="152" t="s">
        <v>756</v>
      </c>
      <c r="C28" s="152"/>
      <c r="D28" s="36">
        <v>1</v>
      </c>
      <c r="E28" s="36">
        <v>3.65</v>
      </c>
      <c r="F28" s="35">
        <v>16</v>
      </c>
      <c r="G28" s="36">
        <v>58.4</v>
      </c>
      <c r="H28" s="37">
        <v>0.1564845</v>
      </c>
    </row>
    <row r="29" spans="1:8" x14ac:dyDescent="0.3">
      <c r="A29" s="142" t="s">
        <v>240</v>
      </c>
      <c r="B29" s="142"/>
      <c r="C29" s="142"/>
      <c r="D29" s="142"/>
      <c r="E29" s="142"/>
      <c r="F29" s="142"/>
      <c r="G29" s="36">
        <v>116</v>
      </c>
      <c r="H29" s="37">
        <v>0.31082529999999997</v>
      </c>
    </row>
    <row r="30" spans="1:8" x14ac:dyDescent="0.3">
      <c r="A30" s="26"/>
      <c r="B30" s="21"/>
      <c r="C30" s="26"/>
      <c r="D30" s="27"/>
      <c r="E30" s="28"/>
      <c r="F30" s="27"/>
      <c r="G30" s="27"/>
      <c r="H30" s="28"/>
    </row>
    <row r="31" spans="1:8" x14ac:dyDescent="0.3">
      <c r="A31" s="147" t="s">
        <v>241</v>
      </c>
      <c r="B31" s="148"/>
      <c r="C31" s="148"/>
      <c r="D31" s="148"/>
      <c r="E31" s="148"/>
      <c r="F31" s="148"/>
      <c r="G31" s="42"/>
      <c r="H31" s="20">
        <v>373.2</v>
      </c>
    </row>
    <row r="32" spans="1:8" x14ac:dyDescent="0.3">
      <c r="A32" s="41"/>
      <c r="B32" s="42"/>
      <c r="C32" s="42"/>
      <c r="D32" s="42"/>
      <c r="E32" s="42"/>
      <c r="F32" s="42"/>
      <c r="G32" s="42"/>
      <c r="H32" s="20"/>
    </row>
    <row r="33" spans="1:8" x14ac:dyDescent="0.3">
      <c r="A33" s="149" t="s">
        <v>242</v>
      </c>
      <c r="B33" s="150"/>
      <c r="C33" s="150"/>
      <c r="D33" s="150"/>
      <c r="E33" s="150"/>
      <c r="F33" s="150"/>
      <c r="G33" s="150"/>
      <c r="H33" s="151"/>
    </row>
    <row r="34" spans="1:8" x14ac:dyDescent="0.3">
      <c r="A34" s="147" t="s">
        <v>243</v>
      </c>
      <c r="B34" s="148"/>
      <c r="C34" s="148"/>
      <c r="D34" s="148"/>
      <c r="E34" s="148"/>
      <c r="F34" s="148"/>
      <c r="G34" s="42"/>
      <c r="H34" s="20">
        <v>78.372</v>
      </c>
    </row>
    <row r="35" spans="1:8" x14ac:dyDescent="0.3">
      <c r="A35" s="26"/>
      <c r="B35" s="21"/>
      <c r="C35" s="26"/>
      <c r="D35" s="27"/>
      <c r="E35" s="28"/>
      <c r="F35" s="27"/>
      <c r="G35" s="27"/>
      <c r="H35" s="28"/>
    </row>
    <row r="36" spans="1:8" x14ac:dyDescent="0.3">
      <c r="A36" s="145" t="s">
        <v>244</v>
      </c>
      <c r="B36" s="146"/>
      <c r="C36" s="146"/>
      <c r="D36" s="146"/>
      <c r="E36" s="146"/>
      <c r="F36" s="146"/>
      <c r="G36" s="43"/>
      <c r="H36" s="44">
        <v>451.572</v>
      </c>
    </row>
    <row r="37" spans="1:8" x14ac:dyDescent="0.3">
      <c r="A37" s="45"/>
      <c r="B37" s="23"/>
      <c r="C37" s="24"/>
      <c r="D37" s="46"/>
      <c r="E37" s="25"/>
      <c r="F37" s="46"/>
      <c r="G37" s="46"/>
      <c r="H37" s="25"/>
    </row>
    <row r="38" spans="1:8" x14ac:dyDescent="0.3">
      <c r="A38" s="47" t="s">
        <v>203</v>
      </c>
      <c r="B38" s="48" t="s">
        <v>757</v>
      </c>
      <c r="C38" s="49"/>
      <c r="D38" s="50"/>
      <c r="E38" s="50"/>
      <c r="F38" s="50"/>
      <c r="G38" s="50"/>
      <c r="H38" s="50"/>
    </row>
  </sheetData>
  <sheetProtection formatCells="0" formatColumns="0" formatRows="0" insertColumns="0" insertRows="0" insertHyperlinks="0" deleteColumns="0" deleteRows="0" sort="0" autoFilter="0" pivotTables="0"/>
  <mergeCells count="22">
    <mergeCell ref="F2:H2"/>
    <mergeCell ref="B3:H3"/>
    <mergeCell ref="B4:H4"/>
    <mergeCell ref="A1:H1"/>
    <mergeCell ref="B5:H5"/>
    <mergeCell ref="B2:D2"/>
    <mergeCell ref="A7:H7"/>
    <mergeCell ref="A9:H9"/>
    <mergeCell ref="A25:H25"/>
    <mergeCell ref="A36:F36"/>
    <mergeCell ref="A34:F34"/>
    <mergeCell ref="A29:F29"/>
    <mergeCell ref="A31:F31"/>
    <mergeCell ref="A33:H33"/>
    <mergeCell ref="B28:C28"/>
    <mergeCell ref="B27:C27"/>
    <mergeCell ref="B26:C26"/>
    <mergeCell ref="A18:F18"/>
    <mergeCell ref="A20:H20"/>
    <mergeCell ref="A23:F23"/>
    <mergeCell ref="A13:F13"/>
    <mergeCell ref="A15:H15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IV45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163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164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758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520</v>
      </c>
      <c r="B11" s="33" t="s">
        <v>521</v>
      </c>
      <c r="C11" s="34" t="s">
        <v>217</v>
      </c>
      <c r="D11" s="35">
        <v>1</v>
      </c>
      <c r="E11" s="36">
        <v>25</v>
      </c>
      <c r="F11" s="35">
        <v>0.01</v>
      </c>
      <c r="G11" s="36">
        <v>0.25</v>
      </c>
      <c r="H11" s="37">
        <v>8.0671199999999998E-2</v>
      </c>
    </row>
    <row r="12" spans="1:8" x14ac:dyDescent="0.3">
      <c r="A12" s="32" t="s">
        <v>759</v>
      </c>
      <c r="B12" s="33" t="s">
        <v>760</v>
      </c>
      <c r="C12" s="34" t="s">
        <v>217</v>
      </c>
      <c r="D12" s="35">
        <v>1</v>
      </c>
      <c r="E12" s="36">
        <v>9.15</v>
      </c>
      <c r="F12" s="35">
        <v>0.01</v>
      </c>
      <c r="G12" s="36">
        <v>9.1999999999999998E-2</v>
      </c>
      <c r="H12" s="37">
        <v>2.9687000000000002E-2</v>
      </c>
    </row>
    <row r="13" spans="1:8" x14ac:dyDescent="0.3">
      <c r="A13" s="32" t="s">
        <v>518</v>
      </c>
      <c r="B13" s="33" t="s">
        <v>519</v>
      </c>
      <c r="C13" s="34" t="s">
        <v>217</v>
      </c>
      <c r="D13" s="35">
        <v>1</v>
      </c>
      <c r="E13" s="36">
        <v>16</v>
      </c>
      <c r="F13" s="35">
        <v>0.01</v>
      </c>
      <c r="G13" s="36">
        <v>0.16</v>
      </c>
      <c r="H13" s="37">
        <v>5.1629599999999998E-2</v>
      </c>
    </row>
    <row r="14" spans="1:8" x14ac:dyDescent="0.3">
      <c r="A14" s="32" t="s">
        <v>761</v>
      </c>
      <c r="B14" s="33" t="s">
        <v>762</v>
      </c>
      <c r="C14" s="34" t="s">
        <v>217</v>
      </c>
      <c r="D14" s="35">
        <v>1</v>
      </c>
      <c r="E14" s="36">
        <v>117.72</v>
      </c>
      <c r="F14" s="35">
        <v>0.01</v>
      </c>
      <c r="G14" s="36">
        <v>1.177</v>
      </c>
      <c r="H14" s="37">
        <v>0.37979990000000002</v>
      </c>
    </row>
    <row r="15" spans="1:8" x14ac:dyDescent="0.3">
      <c r="A15" s="32" t="s">
        <v>218</v>
      </c>
      <c r="B15" s="33" t="s">
        <v>219</v>
      </c>
      <c r="C15" s="34" t="s">
        <v>220</v>
      </c>
      <c r="D15" s="35" t="s">
        <v>221</v>
      </c>
      <c r="E15" s="36" t="s">
        <v>1</v>
      </c>
      <c r="F15" s="35" t="s">
        <v>1</v>
      </c>
      <c r="G15" s="36">
        <v>8.9999999999999993E-3</v>
      </c>
      <c r="H15" s="37">
        <v>2.9042E-3</v>
      </c>
    </row>
    <row r="16" spans="1:8" x14ac:dyDescent="0.3">
      <c r="A16" s="142" t="s">
        <v>224</v>
      </c>
      <c r="B16" s="142"/>
      <c r="C16" s="142"/>
      <c r="D16" s="142"/>
      <c r="E16" s="142"/>
      <c r="F16" s="142"/>
      <c r="G16" s="36">
        <v>1.6879999999999999</v>
      </c>
      <c r="H16" s="37">
        <v>0.54469190000000001</v>
      </c>
    </row>
    <row r="17" spans="1:8" x14ac:dyDescent="0.3">
      <c r="A17" s="26"/>
      <c r="B17" s="21"/>
      <c r="C17" s="26"/>
      <c r="D17" s="27"/>
      <c r="E17" s="28"/>
      <c r="F17" s="27"/>
      <c r="G17" s="27"/>
      <c r="H17" s="28"/>
    </row>
    <row r="18" spans="1:8" x14ac:dyDescent="0.3">
      <c r="A18" s="144" t="s">
        <v>225</v>
      </c>
      <c r="B18" s="144"/>
      <c r="C18" s="144"/>
      <c r="D18" s="144"/>
      <c r="E18" s="144"/>
      <c r="F18" s="144"/>
      <c r="G18" s="144"/>
      <c r="H18" s="144"/>
    </row>
    <row r="19" spans="1:8" x14ac:dyDescent="0.3">
      <c r="A19" s="29" t="s">
        <v>6</v>
      </c>
      <c r="B19" s="29" t="s">
        <v>7</v>
      </c>
      <c r="C19" s="29" t="s">
        <v>8</v>
      </c>
      <c r="D19" s="30" t="s">
        <v>9</v>
      </c>
      <c r="E19" s="31" t="s">
        <v>211</v>
      </c>
      <c r="F19" s="38"/>
      <c r="G19" s="31" t="s">
        <v>213</v>
      </c>
      <c r="H19" s="31" t="s">
        <v>214</v>
      </c>
    </row>
    <row r="20" spans="1:8" x14ac:dyDescent="0.3">
      <c r="A20" s="32" t="s">
        <v>763</v>
      </c>
      <c r="B20" s="33" t="s">
        <v>764</v>
      </c>
      <c r="C20" s="34" t="s">
        <v>765</v>
      </c>
      <c r="D20" s="35">
        <v>0.01</v>
      </c>
      <c r="E20" s="36">
        <v>50</v>
      </c>
      <c r="F20" s="38"/>
      <c r="G20" s="36">
        <v>0.5</v>
      </c>
      <c r="H20" s="37">
        <v>0.1613424</v>
      </c>
    </row>
    <row r="21" spans="1:8" x14ac:dyDescent="0.3">
      <c r="A21" s="39" t="s">
        <v>766</v>
      </c>
      <c r="B21" s="33" t="s">
        <v>767</v>
      </c>
      <c r="C21" s="34" t="s">
        <v>418</v>
      </c>
      <c r="D21" s="35">
        <v>0.05</v>
      </c>
      <c r="E21" s="36">
        <v>4</v>
      </c>
      <c r="F21" s="38"/>
      <c r="G21" s="36">
        <v>0.2</v>
      </c>
      <c r="H21" s="37">
        <v>6.4536899999999994E-2</v>
      </c>
    </row>
    <row r="22" spans="1:8" x14ac:dyDescent="0.3">
      <c r="A22" s="39" t="s">
        <v>768</v>
      </c>
      <c r="B22" s="33" t="s">
        <v>769</v>
      </c>
      <c r="C22" s="34" t="s">
        <v>765</v>
      </c>
      <c r="D22" s="35">
        <v>3.5000000000000003E-2</v>
      </c>
      <c r="E22" s="36">
        <v>15</v>
      </c>
      <c r="F22" s="38"/>
      <c r="G22" s="36">
        <v>0.52500000000000002</v>
      </c>
      <c r="H22" s="37">
        <v>0.16940950000000002</v>
      </c>
    </row>
    <row r="23" spans="1:8" x14ac:dyDescent="0.3">
      <c r="A23" s="142" t="s">
        <v>226</v>
      </c>
      <c r="B23" s="142"/>
      <c r="C23" s="142"/>
      <c r="D23" s="142"/>
      <c r="E23" s="142"/>
      <c r="F23" s="142"/>
      <c r="G23" s="36">
        <v>1.2250000000000001</v>
      </c>
      <c r="H23" s="37">
        <v>0.3952888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227</v>
      </c>
      <c r="B25" s="144"/>
      <c r="C25" s="144"/>
      <c r="D25" s="144"/>
      <c r="E25" s="144"/>
      <c r="F25" s="144"/>
      <c r="G25" s="144"/>
      <c r="H25" s="144"/>
    </row>
    <row r="26" spans="1:8" x14ac:dyDescent="0.3">
      <c r="A26" s="29" t="s">
        <v>6</v>
      </c>
      <c r="B26" s="29" t="s">
        <v>7</v>
      </c>
      <c r="C26" s="29" t="s">
        <v>8</v>
      </c>
      <c r="D26" s="29" t="s">
        <v>9</v>
      </c>
      <c r="E26" s="29" t="s">
        <v>228</v>
      </c>
      <c r="F26" s="29" t="s">
        <v>229</v>
      </c>
      <c r="G26" s="29" t="s">
        <v>213</v>
      </c>
      <c r="H26" s="31" t="s">
        <v>214</v>
      </c>
    </row>
    <row r="27" spans="1:8" x14ac:dyDescent="0.3">
      <c r="A27" s="32"/>
      <c r="B27" s="33"/>
      <c r="C27" s="34"/>
      <c r="D27" s="35"/>
      <c r="E27" s="36"/>
      <c r="F27" s="40"/>
      <c r="G27" s="6"/>
      <c r="H27" s="37"/>
    </row>
    <row r="28" spans="1:8" x14ac:dyDescent="0.3">
      <c r="A28" s="142" t="s">
        <v>230</v>
      </c>
      <c r="B28" s="143"/>
      <c r="C28" s="143"/>
      <c r="D28" s="143"/>
      <c r="E28" s="143"/>
      <c r="F28" s="143"/>
      <c r="G28" s="36">
        <v>0</v>
      </c>
      <c r="H28" s="37">
        <v>0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4" t="s">
        <v>231</v>
      </c>
      <c r="B30" s="144"/>
      <c r="C30" s="144"/>
      <c r="D30" s="144"/>
      <c r="E30" s="144"/>
      <c r="F30" s="144"/>
      <c r="G30" s="144"/>
      <c r="H30" s="144"/>
    </row>
    <row r="31" spans="1:8" ht="13.5" customHeight="1" x14ac:dyDescent="0.3">
      <c r="A31" s="29" t="s">
        <v>6</v>
      </c>
      <c r="B31" s="144" t="s">
        <v>7</v>
      </c>
      <c r="C31" s="144"/>
      <c r="D31" s="29" t="s">
        <v>232</v>
      </c>
      <c r="E31" s="29" t="s">
        <v>233</v>
      </c>
      <c r="F31" s="29" t="s">
        <v>212</v>
      </c>
      <c r="G31" s="29" t="s">
        <v>213</v>
      </c>
      <c r="H31" s="31" t="s">
        <v>214</v>
      </c>
    </row>
    <row r="32" spans="1:8" ht="12.75" customHeight="1" x14ac:dyDescent="0.3">
      <c r="A32" s="32" t="s">
        <v>286</v>
      </c>
      <c r="B32" s="152" t="s">
        <v>287</v>
      </c>
      <c r="C32" s="152"/>
      <c r="D32" s="36">
        <v>1</v>
      </c>
      <c r="E32" s="36">
        <v>4.04</v>
      </c>
      <c r="F32" s="35">
        <v>0.01</v>
      </c>
      <c r="G32" s="36">
        <v>0.04</v>
      </c>
      <c r="H32" s="37">
        <v>1.2907399999999999E-2</v>
      </c>
    </row>
    <row r="33" spans="1:8" x14ac:dyDescent="0.3">
      <c r="A33" s="32" t="s">
        <v>238</v>
      </c>
      <c r="B33" s="152" t="s">
        <v>239</v>
      </c>
      <c r="C33" s="152"/>
      <c r="D33" s="36">
        <v>2</v>
      </c>
      <c r="E33" s="36">
        <v>3.6</v>
      </c>
      <c r="F33" s="35">
        <v>0.01</v>
      </c>
      <c r="G33" s="36">
        <v>7.1999999999999995E-2</v>
      </c>
      <c r="H33" s="37">
        <v>2.3233299999999998E-2</v>
      </c>
    </row>
    <row r="34" spans="1:8" x14ac:dyDescent="0.3">
      <c r="A34" s="32" t="s">
        <v>236</v>
      </c>
      <c r="B34" s="152" t="s">
        <v>237</v>
      </c>
      <c r="C34" s="152"/>
      <c r="D34" s="36">
        <v>1</v>
      </c>
      <c r="E34" s="36">
        <v>3.65</v>
      </c>
      <c r="F34" s="35">
        <v>0.01</v>
      </c>
      <c r="G34" s="36">
        <v>3.6999999999999998E-2</v>
      </c>
      <c r="H34" s="37">
        <v>1.19393E-2</v>
      </c>
    </row>
    <row r="35" spans="1:8" x14ac:dyDescent="0.3">
      <c r="A35" s="32" t="s">
        <v>305</v>
      </c>
      <c r="B35" s="152" t="s">
        <v>306</v>
      </c>
      <c r="C35" s="152"/>
      <c r="D35" s="36">
        <v>1</v>
      </c>
      <c r="E35" s="36">
        <v>3.65</v>
      </c>
      <c r="F35" s="35">
        <v>0.01</v>
      </c>
      <c r="G35" s="36">
        <v>3.6999999999999998E-2</v>
      </c>
      <c r="H35" s="37">
        <v>1.19393E-2</v>
      </c>
    </row>
    <row r="36" spans="1:8" x14ac:dyDescent="0.3">
      <c r="A36" s="142" t="s">
        <v>240</v>
      </c>
      <c r="B36" s="142"/>
      <c r="C36" s="142"/>
      <c r="D36" s="142"/>
      <c r="E36" s="142"/>
      <c r="F36" s="142"/>
      <c r="G36" s="36">
        <v>0.186</v>
      </c>
      <c r="H36" s="37">
        <v>6.0019299999999998E-2</v>
      </c>
    </row>
    <row r="37" spans="1:8" x14ac:dyDescent="0.3">
      <c r="A37" s="26"/>
      <c r="B37" s="21"/>
      <c r="C37" s="26"/>
      <c r="D37" s="27"/>
      <c r="E37" s="28"/>
      <c r="F37" s="27"/>
      <c r="G37" s="27"/>
      <c r="H37" s="28"/>
    </row>
    <row r="38" spans="1:8" x14ac:dyDescent="0.3">
      <c r="A38" s="147" t="s">
        <v>241</v>
      </c>
      <c r="B38" s="148"/>
      <c r="C38" s="148"/>
      <c r="D38" s="148"/>
      <c r="E38" s="148"/>
      <c r="F38" s="148"/>
      <c r="G38" s="42"/>
      <c r="H38" s="20">
        <v>3.0990000000000002</v>
      </c>
    </row>
    <row r="39" spans="1:8" x14ac:dyDescent="0.3">
      <c r="A39" s="41"/>
      <c r="B39" s="42"/>
      <c r="C39" s="42"/>
      <c r="D39" s="42"/>
      <c r="E39" s="42"/>
      <c r="F39" s="42"/>
      <c r="G39" s="42"/>
      <c r="H39" s="20"/>
    </row>
    <row r="40" spans="1:8" x14ac:dyDescent="0.3">
      <c r="A40" s="149" t="s">
        <v>242</v>
      </c>
      <c r="B40" s="150"/>
      <c r="C40" s="150"/>
      <c r="D40" s="150"/>
      <c r="E40" s="150"/>
      <c r="F40" s="150"/>
      <c r="G40" s="150"/>
      <c r="H40" s="151"/>
    </row>
    <row r="41" spans="1:8" x14ac:dyDescent="0.3">
      <c r="A41" s="147" t="s">
        <v>243</v>
      </c>
      <c r="B41" s="148"/>
      <c r="C41" s="148"/>
      <c r="D41" s="148"/>
      <c r="E41" s="148"/>
      <c r="F41" s="148"/>
      <c r="G41" s="42"/>
      <c r="H41" s="20">
        <v>0.65100000000000002</v>
      </c>
    </row>
    <row r="42" spans="1:8" x14ac:dyDescent="0.3">
      <c r="A42" s="26"/>
      <c r="B42" s="21"/>
      <c r="C42" s="26"/>
      <c r="D42" s="27"/>
      <c r="E42" s="28"/>
      <c r="F42" s="27"/>
      <c r="G42" s="27"/>
      <c r="H42" s="28"/>
    </row>
    <row r="43" spans="1:8" x14ac:dyDescent="0.3">
      <c r="A43" s="145" t="s">
        <v>244</v>
      </c>
      <c r="B43" s="146"/>
      <c r="C43" s="146"/>
      <c r="D43" s="146"/>
      <c r="E43" s="146"/>
      <c r="F43" s="146"/>
      <c r="G43" s="43"/>
      <c r="H43" s="44">
        <v>3.75</v>
      </c>
    </row>
    <row r="44" spans="1:8" x14ac:dyDescent="0.3">
      <c r="A44" s="45"/>
      <c r="B44" s="23"/>
      <c r="C44" s="24"/>
      <c r="D44" s="46"/>
      <c r="E44" s="25"/>
      <c r="F44" s="46"/>
      <c r="G44" s="46"/>
      <c r="H44" s="25"/>
    </row>
    <row r="45" spans="1:8" x14ac:dyDescent="0.3">
      <c r="A45" s="47" t="s">
        <v>203</v>
      </c>
      <c r="B45" s="48" t="s">
        <v>770</v>
      </c>
      <c r="C45" s="49"/>
      <c r="D45" s="50"/>
      <c r="E45" s="50"/>
      <c r="F45" s="50"/>
      <c r="G45" s="50"/>
      <c r="H45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3:F23"/>
    <mergeCell ref="A16:F16"/>
    <mergeCell ref="A18:H18"/>
    <mergeCell ref="F2:H2"/>
    <mergeCell ref="B3:H3"/>
    <mergeCell ref="B4:H4"/>
    <mergeCell ref="A1:H1"/>
    <mergeCell ref="B5:H5"/>
    <mergeCell ref="B2:D2"/>
    <mergeCell ref="A7:H7"/>
    <mergeCell ref="A9:H9"/>
    <mergeCell ref="A25:H25"/>
    <mergeCell ref="A28:F28"/>
    <mergeCell ref="A30:H30"/>
    <mergeCell ref="A43:F43"/>
    <mergeCell ref="A41:F41"/>
    <mergeCell ref="A36:F36"/>
    <mergeCell ref="A38:F38"/>
    <mergeCell ref="A40:H40"/>
    <mergeCell ref="B33:C33"/>
    <mergeCell ref="B34:C34"/>
    <mergeCell ref="B35:C35"/>
    <mergeCell ref="B32:C32"/>
    <mergeCell ref="B31:C3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IV45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165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166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34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771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520</v>
      </c>
      <c r="B11" s="33" t="s">
        <v>521</v>
      </c>
      <c r="C11" s="34" t="s">
        <v>217</v>
      </c>
      <c r="D11" s="35">
        <v>1</v>
      </c>
      <c r="E11" s="36">
        <v>25</v>
      </c>
      <c r="F11" s="35">
        <v>0.01</v>
      </c>
      <c r="G11" s="36">
        <v>0.25</v>
      </c>
      <c r="H11" s="37">
        <v>8.0671199999999998E-2</v>
      </c>
    </row>
    <row r="12" spans="1:8" x14ac:dyDescent="0.3">
      <c r="A12" s="32" t="s">
        <v>759</v>
      </c>
      <c r="B12" s="33" t="s">
        <v>760</v>
      </c>
      <c r="C12" s="34" t="s">
        <v>217</v>
      </c>
      <c r="D12" s="35">
        <v>1</v>
      </c>
      <c r="E12" s="36">
        <v>9.15</v>
      </c>
      <c r="F12" s="35">
        <v>0.01</v>
      </c>
      <c r="G12" s="36">
        <v>9.1999999999999998E-2</v>
      </c>
      <c r="H12" s="37">
        <v>2.9687000000000002E-2</v>
      </c>
    </row>
    <row r="13" spans="1:8" x14ac:dyDescent="0.3">
      <c r="A13" s="32" t="s">
        <v>518</v>
      </c>
      <c r="B13" s="33" t="s">
        <v>519</v>
      </c>
      <c r="C13" s="34" t="s">
        <v>217</v>
      </c>
      <c r="D13" s="35">
        <v>1</v>
      </c>
      <c r="E13" s="36">
        <v>16</v>
      </c>
      <c r="F13" s="35">
        <v>0.01</v>
      </c>
      <c r="G13" s="36">
        <v>0.16</v>
      </c>
      <c r="H13" s="37">
        <v>5.1629599999999998E-2</v>
      </c>
    </row>
    <row r="14" spans="1:8" x14ac:dyDescent="0.3">
      <c r="A14" s="32" t="s">
        <v>761</v>
      </c>
      <c r="B14" s="33" t="s">
        <v>762</v>
      </c>
      <c r="C14" s="34" t="s">
        <v>217</v>
      </c>
      <c r="D14" s="35">
        <v>1</v>
      </c>
      <c r="E14" s="36">
        <v>117.72</v>
      </c>
      <c r="F14" s="35">
        <v>0.01</v>
      </c>
      <c r="G14" s="36">
        <v>1.177</v>
      </c>
      <c r="H14" s="37">
        <v>0.37979990000000002</v>
      </c>
    </row>
    <row r="15" spans="1:8" x14ac:dyDescent="0.3">
      <c r="A15" s="32" t="s">
        <v>218</v>
      </c>
      <c r="B15" s="33" t="s">
        <v>219</v>
      </c>
      <c r="C15" s="34" t="s">
        <v>220</v>
      </c>
      <c r="D15" s="35" t="s">
        <v>221</v>
      </c>
      <c r="E15" s="36" t="s">
        <v>1</v>
      </c>
      <c r="F15" s="35" t="s">
        <v>1</v>
      </c>
      <c r="G15" s="36">
        <v>8.9999999999999993E-3</v>
      </c>
      <c r="H15" s="37">
        <v>2.9042E-3</v>
      </c>
    </row>
    <row r="16" spans="1:8" x14ac:dyDescent="0.3">
      <c r="A16" s="142" t="s">
        <v>224</v>
      </c>
      <c r="B16" s="142"/>
      <c r="C16" s="142"/>
      <c r="D16" s="142"/>
      <c r="E16" s="142"/>
      <c r="F16" s="142"/>
      <c r="G16" s="36">
        <v>1.6879999999999999</v>
      </c>
      <c r="H16" s="37">
        <v>0.54469190000000001</v>
      </c>
    </row>
    <row r="17" spans="1:8" x14ac:dyDescent="0.3">
      <c r="A17" s="26"/>
      <c r="B17" s="21"/>
      <c r="C17" s="26"/>
      <c r="D17" s="27"/>
      <c r="E17" s="28"/>
      <c r="F17" s="27"/>
      <c r="G17" s="27"/>
      <c r="H17" s="28"/>
    </row>
    <row r="18" spans="1:8" x14ac:dyDescent="0.3">
      <c r="A18" s="144" t="s">
        <v>225</v>
      </c>
      <c r="B18" s="144"/>
      <c r="C18" s="144"/>
      <c r="D18" s="144"/>
      <c r="E18" s="144"/>
      <c r="F18" s="144"/>
      <c r="G18" s="144"/>
      <c r="H18" s="144"/>
    </row>
    <row r="19" spans="1:8" x14ac:dyDescent="0.3">
      <c r="A19" s="29" t="s">
        <v>6</v>
      </c>
      <c r="B19" s="29" t="s">
        <v>7</v>
      </c>
      <c r="C19" s="29" t="s">
        <v>8</v>
      </c>
      <c r="D19" s="30" t="s">
        <v>9</v>
      </c>
      <c r="E19" s="31" t="s">
        <v>211</v>
      </c>
      <c r="F19" s="38"/>
      <c r="G19" s="31" t="s">
        <v>213</v>
      </c>
      <c r="H19" s="31" t="s">
        <v>214</v>
      </c>
    </row>
    <row r="20" spans="1:8" x14ac:dyDescent="0.3">
      <c r="A20" s="32" t="s">
        <v>763</v>
      </c>
      <c r="B20" s="33" t="s">
        <v>764</v>
      </c>
      <c r="C20" s="34" t="s">
        <v>765</v>
      </c>
      <c r="D20" s="35">
        <v>0.01</v>
      </c>
      <c r="E20" s="36">
        <v>50</v>
      </c>
      <c r="F20" s="38"/>
      <c r="G20" s="36">
        <v>0.5</v>
      </c>
      <c r="H20" s="37">
        <v>0.1613424</v>
      </c>
    </row>
    <row r="21" spans="1:8" x14ac:dyDescent="0.3">
      <c r="A21" s="39" t="s">
        <v>766</v>
      </c>
      <c r="B21" s="33" t="s">
        <v>767</v>
      </c>
      <c r="C21" s="34" t="s">
        <v>418</v>
      </c>
      <c r="D21" s="35">
        <v>0.05</v>
      </c>
      <c r="E21" s="36">
        <v>4</v>
      </c>
      <c r="F21" s="38"/>
      <c r="G21" s="36">
        <v>0.2</v>
      </c>
      <c r="H21" s="37">
        <v>6.4536899999999994E-2</v>
      </c>
    </row>
    <row r="22" spans="1:8" x14ac:dyDescent="0.3">
      <c r="A22" s="39" t="s">
        <v>768</v>
      </c>
      <c r="B22" s="33" t="s">
        <v>769</v>
      </c>
      <c r="C22" s="34" t="s">
        <v>765</v>
      </c>
      <c r="D22" s="35">
        <v>3.5000000000000003E-2</v>
      </c>
      <c r="E22" s="36">
        <v>15</v>
      </c>
      <c r="F22" s="38"/>
      <c r="G22" s="36">
        <v>0.52500000000000002</v>
      </c>
      <c r="H22" s="37">
        <v>0.16940950000000002</v>
      </c>
    </row>
    <row r="23" spans="1:8" x14ac:dyDescent="0.3">
      <c r="A23" s="142" t="s">
        <v>226</v>
      </c>
      <c r="B23" s="142"/>
      <c r="C23" s="142"/>
      <c r="D23" s="142"/>
      <c r="E23" s="142"/>
      <c r="F23" s="142"/>
      <c r="G23" s="36">
        <v>1.2250000000000001</v>
      </c>
      <c r="H23" s="37">
        <v>0.3952888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227</v>
      </c>
      <c r="B25" s="144"/>
      <c r="C25" s="144"/>
      <c r="D25" s="144"/>
      <c r="E25" s="144"/>
      <c r="F25" s="144"/>
      <c r="G25" s="144"/>
      <c r="H25" s="144"/>
    </row>
    <row r="26" spans="1:8" x14ac:dyDescent="0.3">
      <c r="A26" s="29" t="s">
        <v>6</v>
      </c>
      <c r="B26" s="29" t="s">
        <v>7</v>
      </c>
      <c r="C26" s="29" t="s">
        <v>8</v>
      </c>
      <c r="D26" s="29" t="s">
        <v>9</v>
      </c>
      <c r="E26" s="29" t="s">
        <v>228</v>
      </c>
      <c r="F26" s="29" t="s">
        <v>229</v>
      </c>
      <c r="G26" s="29" t="s">
        <v>213</v>
      </c>
      <c r="H26" s="31" t="s">
        <v>214</v>
      </c>
    </row>
    <row r="27" spans="1:8" x14ac:dyDescent="0.3">
      <c r="A27" s="32"/>
      <c r="B27" s="33"/>
      <c r="C27" s="34"/>
      <c r="D27" s="35"/>
      <c r="E27" s="36"/>
      <c r="F27" s="40"/>
      <c r="G27" s="6"/>
      <c r="H27" s="37"/>
    </row>
    <row r="28" spans="1:8" x14ac:dyDescent="0.3">
      <c r="A28" s="142" t="s">
        <v>230</v>
      </c>
      <c r="B28" s="143"/>
      <c r="C28" s="143"/>
      <c r="D28" s="143"/>
      <c r="E28" s="143"/>
      <c r="F28" s="143"/>
      <c r="G28" s="36">
        <v>0</v>
      </c>
      <c r="H28" s="37">
        <v>0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4" t="s">
        <v>231</v>
      </c>
      <c r="B30" s="144"/>
      <c r="C30" s="144"/>
      <c r="D30" s="144"/>
      <c r="E30" s="144"/>
      <c r="F30" s="144"/>
      <c r="G30" s="144"/>
      <c r="H30" s="144"/>
    </row>
    <row r="31" spans="1:8" ht="13.5" customHeight="1" x14ac:dyDescent="0.3">
      <c r="A31" s="29" t="s">
        <v>6</v>
      </c>
      <c r="B31" s="144" t="s">
        <v>7</v>
      </c>
      <c r="C31" s="144"/>
      <c r="D31" s="29" t="s">
        <v>232</v>
      </c>
      <c r="E31" s="29" t="s">
        <v>233</v>
      </c>
      <c r="F31" s="29" t="s">
        <v>212</v>
      </c>
      <c r="G31" s="29" t="s">
        <v>213</v>
      </c>
      <c r="H31" s="31" t="s">
        <v>214</v>
      </c>
    </row>
    <row r="32" spans="1:8" ht="12.75" customHeight="1" x14ac:dyDescent="0.3">
      <c r="A32" s="32" t="s">
        <v>286</v>
      </c>
      <c r="B32" s="152" t="s">
        <v>287</v>
      </c>
      <c r="C32" s="152"/>
      <c r="D32" s="36">
        <v>1</v>
      </c>
      <c r="E32" s="36">
        <v>4.04</v>
      </c>
      <c r="F32" s="35">
        <v>0.01</v>
      </c>
      <c r="G32" s="36">
        <v>0.04</v>
      </c>
      <c r="H32" s="37">
        <v>1.2907399999999999E-2</v>
      </c>
    </row>
    <row r="33" spans="1:8" x14ac:dyDescent="0.3">
      <c r="A33" s="32" t="s">
        <v>238</v>
      </c>
      <c r="B33" s="152" t="s">
        <v>239</v>
      </c>
      <c r="C33" s="152"/>
      <c r="D33" s="36">
        <v>2</v>
      </c>
      <c r="E33" s="36">
        <v>3.6</v>
      </c>
      <c r="F33" s="35">
        <v>0.01</v>
      </c>
      <c r="G33" s="36">
        <v>7.1999999999999995E-2</v>
      </c>
      <c r="H33" s="37">
        <v>2.3233299999999998E-2</v>
      </c>
    </row>
    <row r="34" spans="1:8" x14ac:dyDescent="0.3">
      <c r="A34" s="32" t="s">
        <v>236</v>
      </c>
      <c r="B34" s="152" t="s">
        <v>237</v>
      </c>
      <c r="C34" s="152"/>
      <c r="D34" s="36">
        <v>1</v>
      </c>
      <c r="E34" s="36">
        <v>3.65</v>
      </c>
      <c r="F34" s="35">
        <v>0.01</v>
      </c>
      <c r="G34" s="36">
        <v>3.6999999999999998E-2</v>
      </c>
      <c r="H34" s="37">
        <v>1.19393E-2</v>
      </c>
    </row>
    <row r="35" spans="1:8" x14ac:dyDescent="0.3">
      <c r="A35" s="32" t="s">
        <v>305</v>
      </c>
      <c r="B35" s="152" t="s">
        <v>306</v>
      </c>
      <c r="C35" s="152"/>
      <c r="D35" s="36">
        <v>1</v>
      </c>
      <c r="E35" s="36">
        <v>3.65</v>
      </c>
      <c r="F35" s="35">
        <v>0.01</v>
      </c>
      <c r="G35" s="36">
        <v>3.6999999999999998E-2</v>
      </c>
      <c r="H35" s="37">
        <v>1.19393E-2</v>
      </c>
    </row>
    <row r="36" spans="1:8" x14ac:dyDescent="0.3">
      <c r="A36" s="142" t="s">
        <v>240</v>
      </c>
      <c r="B36" s="142"/>
      <c r="C36" s="142"/>
      <c r="D36" s="142"/>
      <c r="E36" s="142"/>
      <c r="F36" s="142"/>
      <c r="G36" s="36">
        <v>0.186</v>
      </c>
      <c r="H36" s="37">
        <v>6.0019299999999998E-2</v>
      </c>
    </row>
    <row r="37" spans="1:8" x14ac:dyDescent="0.3">
      <c r="A37" s="26"/>
      <c r="B37" s="21"/>
      <c r="C37" s="26"/>
      <c r="D37" s="27"/>
      <c r="E37" s="28"/>
      <c r="F37" s="27"/>
      <c r="G37" s="27"/>
      <c r="H37" s="28"/>
    </row>
    <row r="38" spans="1:8" x14ac:dyDescent="0.3">
      <c r="A38" s="147" t="s">
        <v>241</v>
      </c>
      <c r="B38" s="148"/>
      <c r="C38" s="148"/>
      <c r="D38" s="148"/>
      <c r="E38" s="148"/>
      <c r="F38" s="148"/>
      <c r="G38" s="42"/>
      <c r="H38" s="20">
        <v>3.0990000000000002</v>
      </c>
    </row>
    <row r="39" spans="1:8" x14ac:dyDescent="0.3">
      <c r="A39" s="41"/>
      <c r="B39" s="42"/>
      <c r="C39" s="42"/>
      <c r="D39" s="42"/>
      <c r="E39" s="42"/>
      <c r="F39" s="42"/>
      <c r="G39" s="42"/>
      <c r="H39" s="20"/>
    </row>
    <row r="40" spans="1:8" x14ac:dyDescent="0.3">
      <c r="A40" s="149" t="s">
        <v>242</v>
      </c>
      <c r="B40" s="150"/>
      <c r="C40" s="150"/>
      <c r="D40" s="150"/>
      <c r="E40" s="150"/>
      <c r="F40" s="150"/>
      <c r="G40" s="150"/>
      <c r="H40" s="151"/>
    </row>
    <row r="41" spans="1:8" x14ac:dyDescent="0.3">
      <c r="A41" s="147" t="s">
        <v>243</v>
      </c>
      <c r="B41" s="148"/>
      <c r="C41" s="148"/>
      <c r="D41" s="148"/>
      <c r="E41" s="148"/>
      <c r="F41" s="148"/>
      <c r="G41" s="42"/>
      <c r="H41" s="20">
        <v>0.65100000000000002</v>
      </c>
    </row>
    <row r="42" spans="1:8" x14ac:dyDescent="0.3">
      <c r="A42" s="26"/>
      <c r="B42" s="21"/>
      <c r="C42" s="26"/>
      <c r="D42" s="27"/>
      <c r="E42" s="28"/>
      <c r="F42" s="27"/>
      <c r="G42" s="27"/>
      <c r="H42" s="28"/>
    </row>
    <row r="43" spans="1:8" x14ac:dyDescent="0.3">
      <c r="A43" s="145" t="s">
        <v>244</v>
      </c>
      <c r="B43" s="146"/>
      <c r="C43" s="146"/>
      <c r="D43" s="146"/>
      <c r="E43" s="146"/>
      <c r="F43" s="146"/>
      <c r="G43" s="43"/>
      <c r="H43" s="44">
        <v>3.75</v>
      </c>
    </row>
    <row r="44" spans="1:8" x14ac:dyDescent="0.3">
      <c r="A44" s="45"/>
      <c r="B44" s="23"/>
      <c r="C44" s="24"/>
      <c r="D44" s="46"/>
      <c r="E44" s="25"/>
      <c r="F44" s="46"/>
      <c r="G44" s="46"/>
      <c r="H44" s="25"/>
    </row>
    <row r="45" spans="1:8" x14ac:dyDescent="0.3">
      <c r="A45" s="47" t="s">
        <v>203</v>
      </c>
      <c r="B45" s="48" t="s">
        <v>770</v>
      </c>
      <c r="C45" s="49"/>
      <c r="D45" s="50"/>
      <c r="E45" s="50"/>
      <c r="F45" s="50"/>
      <c r="G45" s="50"/>
      <c r="H45" s="50"/>
    </row>
  </sheetData>
  <sheetProtection formatCells="0" formatColumns="0" formatRows="0" insertColumns="0" insertRows="0" insertHyperlinks="0" deleteColumns="0" deleteRows="0" sort="0" autoFilter="0" pivotTables="0"/>
  <mergeCells count="24">
    <mergeCell ref="A23:F23"/>
    <mergeCell ref="A16:F16"/>
    <mergeCell ref="A18:H18"/>
    <mergeCell ref="F2:H2"/>
    <mergeCell ref="B3:H3"/>
    <mergeCell ref="B4:H4"/>
    <mergeCell ref="A1:H1"/>
    <mergeCell ref="B5:H5"/>
    <mergeCell ref="B2:D2"/>
    <mergeCell ref="A7:H7"/>
    <mergeCell ref="A9:H9"/>
    <mergeCell ref="A25:H25"/>
    <mergeCell ref="A28:F28"/>
    <mergeCell ref="A30:H30"/>
    <mergeCell ref="A43:F43"/>
    <mergeCell ref="A41:F41"/>
    <mergeCell ref="A36:F36"/>
    <mergeCell ref="A38:F38"/>
    <mergeCell ref="A40:H40"/>
    <mergeCell ref="B33:C33"/>
    <mergeCell ref="B34:C34"/>
    <mergeCell ref="B35:C35"/>
    <mergeCell ref="B32:C32"/>
    <mergeCell ref="B31:C3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IV46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167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168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772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520</v>
      </c>
      <c r="B11" s="33" t="s">
        <v>521</v>
      </c>
      <c r="C11" s="34" t="s">
        <v>217</v>
      </c>
      <c r="D11" s="35">
        <v>1</v>
      </c>
      <c r="E11" s="36">
        <v>25</v>
      </c>
      <c r="F11" s="35">
        <v>4.0300000000000002E-2</v>
      </c>
      <c r="G11" s="36">
        <v>1.008</v>
      </c>
      <c r="H11" s="37">
        <v>4.2138700000000001E-2</v>
      </c>
    </row>
    <row r="12" spans="1:8" x14ac:dyDescent="0.3">
      <c r="A12" s="32" t="s">
        <v>759</v>
      </c>
      <c r="B12" s="33" t="s">
        <v>760</v>
      </c>
      <c r="C12" s="34" t="s">
        <v>217</v>
      </c>
      <c r="D12" s="35">
        <v>1</v>
      </c>
      <c r="E12" s="36">
        <v>9.15</v>
      </c>
      <c r="F12" s="35">
        <v>4.0300000000000002E-2</v>
      </c>
      <c r="G12" s="36">
        <v>0.36899999999999999</v>
      </c>
      <c r="H12" s="37">
        <v>1.54258E-2</v>
      </c>
    </row>
    <row r="13" spans="1:8" x14ac:dyDescent="0.3">
      <c r="A13" s="32" t="s">
        <v>518</v>
      </c>
      <c r="B13" s="33" t="s">
        <v>519</v>
      </c>
      <c r="C13" s="34" t="s">
        <v>217</v>
      </c>
      <c r="D13" s="35">
        <v>1</v>
      </c>
      <c r="E13" s="36">
        <v>16</v>
      </c>
      <c r="F13" s="35">
        <v>4.0300000000000002E-2</v>
      </c>
      <c r="G13" s="36">
        <v>0.64500000000000002</v>
      </c>
      <c r="H13" s="37">
        <v>2.69638E-2</v>
      </c>
    </row>
    <row r="14" spans="1:8" x14ac:dyDescent="0.3">
      <c r="A14" s="32" t="s">
        <v>761</v>
      </c>
      <c r="B14" s="33" t="s">
        <v>762</v>
      </c>
      <c r="C14" s="34" t="s">
        <v>217</v>
      </c>
      <c r="D14" s="35">
        <v>1</v>
      </c>
      <c r="E14" s="36">
        <v>117.72</v>
      </c>
      <c r="F14" s="35">
        <v>4.0300000000000002E-2</v>
      </c>
      <c r="G14" s="36">
        <v>4.7439999999999998</v>
      </c>
      <c r="H14" s="37">
        <v>0.19831949999999998</v>
      </c>
    </row>
    <row r="15" spans="1:8" x14ac:dyDescent="0.3">
      <c r="A15" s="32" t="s">
        <v>218</v>
      </c>
      <c r="B15" s="33" t="s">
        <v>219</v>
      </c>
      <c r="C15" s="34" t="s">
        <v>220</v>
      </c>
      <c r="D15" s="35" t="s">
        <v>221</v>
      </c>
      <c r="E15" s="36" t="s">
        <v>1</v>
      </c>
      <c r="F15" s="35" t="s">
        <v>1</v>
      </c>
      <c r="G15" s="36">
        <v>3.7999999999999999E-2</v>
      </c>
      <c r="H15" s="37">
        <v>1.5885999999999999E-3</v>
      </c>
    </row>
    <row r="16" spans="1:8" x14ac:dyDescent="0.3">
      <c r="A16" s="142" t="s">
        <v>224</v>
      </c>
      <c r="B16" s="142"/>
      <c r="C16" s="142"/>
      <c r="D16" s="142"/>
      <c r="E16" s="142"/>
      <c r="F16" s="142"/>
      <c r="G16" s="36">
        <v>6.8040000000000003</v>
      </c>
      <c r="H16" s="37">
        <v>0.28443639999999998</v>
      </c>
    </row>
    <row r="17" spans="1:8" x14ac:dyDescent="0.3">
      <c r="A17" s="26"/>
      <c r="B17" s="21"/>
      <c r="C17" s="26"/>
      <c r="D17" s="27"/>
      <c r="E17" s="28"/>
      <c r="F17" s="27"/>
      <c r="G17" s="27"/>
      <c r="H17" s="28"/>
    </row>
    <row r="18" spans="1:8" x14ac:dyDescent="0.3">
      <c r="A18" s="144" t="s">
        <v>225</v>
      </c>
      <c r="B18" s="144"/>
      <c r="C18" s="144"/>
      <c r="D18" s="144"/>
      <c r="E18" s="144"/>
      <c r="F18" s="144"/>
      <c r="G18" s="144"/>
      <c r="H18" s="144"/>
    </row>
    <row r="19" spans="1:8" x14ac:dyDescent="0.3">
      <c r="A19" s="29" t="s">
        <v>6</v>
      </c>
      <c r="B19" s="29" t="s">
        <v>7</v>
      </c>
      <c r="C19" s="29" t="s">
        <v>8</v>
      </c>
      <c r="D19" s="30" t="s">
        <v>9</v>
      </c>
      <c r="E19" s="31" t="s">
        <v>211</v>
      </c>
      <c r="F19" s="38"/>
      <c r="G19" s="31" t="s">
        <v>213</v>
      </c>
      <c r="H19" s="31" t="s">
        <v>214</v>
      </c>
    </row>
    <row r="20" spans="1:8" x14ac:dyDescent="0.3">
      <c r="A20" s="32" t="s">
        <v>766</v>
      </c>
      <c r="B20" s="33" t="s">
        <v>767</v>
      </c>
      <c r="C20" s="34" t="s">
        <v>418</v>
      </c>
      <c r="D20" s="35">
        <v>0.14000000000000001</v>
      </c>
      <c r="E20" s="36">
        <v>4</v>
      </c>
      <c r="F20" s="38"/>
      <c r="G20" s="36">
        <v>0.56000000000000005</v>
      </c>
      <c r="H20" s="37">
        <v>2.3410400000000001E-2</v>
      </c>
    </row>
    <row r="21" spans="1:8" x14ac:dyDescent="0.3">
      <c r="A21" s="39" t="s">
        <v>768</v>
      </c>
      <c r="B21" s="33" t="s">
        <v>769</v>
      </c>
      <c r="C21" s="34" t="s">
        <v>765</v>
      </c>
      <c r="D21" s="35">
        <v>0.2</v>
      </c>
      <c r="E21" s="36">
        <v>15</v>
      </c>
      <c r="F21" s="38"/>
      <c r="G21" s="36">
        <v>3</v>
      </c>
      <c r="H21" s="37">
        <v>0.12541279999999999</v>
      </c>
    </row>
    <row r="22" spans="1:8" x14ac:dyDescent="0.3">
      <c r="A22" s="39" t="s">
        <v>763</v>
      </c>
      <c r="B22" s="33" t="s">
        <v>764</v>
      </c>
      <c r="C22" s="34" t="s">
        <v>765</v>
      </c>
      <c r="D22" s="35">
        <v>0.25600000000000001</v>
      </c>
      <c r="E22" s="36">
        <v>50</v>
      </c>
      <c r="F22" s="38"/>
      <c r="G22" s="36">
        <v>12.8</v>
      </c>
      <c r="H22" s="37">
        <v>0.53509470000000003</v>
      </c>
    </row>
    <row r="23" spans="1:8" x14ac:dyDescent="0.3">
      <c r="A23" s="142" t="s">
        <v>226</v>
      </c>
      <c r="B23" s="142"/>
      <c r="C23" s="142"/>
      <c r="D23" s="142"/>
      <c r="E23" s="142"/>
      <c r="F23" s="142"/>
      <c r="G23" s="36">
        <v>16.36</v>
      </c>
      <c r="H23" s="37">
        <v>0.68391789999999997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227</v>
      </c>
      <c r="B25" s="144"/>
      <c r="C25" s="144"/>
      <c r="D25" s="144"/>
      <c r="E25" s="144"/>
      <c r="F25" s="144"/>
      <c r="G25" s="144"/>
      <c r="H25" s="144"/>
    </row>
    <row r="26" spans="1:8" x14ac:dyDescent="0.3">
      <c r="A26" s="29" t="s">
        <v>6</v>
      </c>
      <c r="B26" s="29" t="s">
        <v>7</v>
      </c>
      <c r="C26" s="29" t="s">
        <v>8</v>
      </c>
      <c r="D26" s="29" t="s">
        <v>9</v>
      </c>
      <c r="E26" s="29" t="s">
        <v>228</v>
      </c>
      <c r="F26" s="29" t="s">
        <v>229</v>
      </c>
      <c r="G26" s="29" t="s">
        <v>213</v>
      </c>
      <c r="H26" s="31" t="s">
        <v>214</v>
      </c>
    </row>
    <row r="27" spans="1:8" x14ac:dyDescent="0.3">
      <c r="A27" s="32"/>
      <c r="B27" s="33"/>
      <c r="C27" s="34"/>
      <c r="D27" s="35"/>
      <c r="E27" s="36"/>
      <c r="F27" s="40"/>
      <c r="G27" s="6"/>
      <c r="H27" s="37"/>
    </row>
    <row r="28" spans="1:8" x14ac:dyDescent="0.3">
      <c r="A28" s="142" t="s">
        <v>230</v>
      </c>
      <c r="B28" s="143"/>
      <c r="C28" s="143"/>
      <c r="D28" s="143"/>
      <c r="E28" s="143"/>
      <c r="F28" s="143"/>
      <c r="G28" s="36">
        <v>0</v>
      </c>
      <c r="H28" s="37">
        <v>0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4" t="s">
        <v>231</v>
      </c>
      <c r="B30" s="144"/>
      <c r="C30" s="144"/>
      <c r="D30" s="144"/>
      <c r="E30" s="144"/>
      <c r="F30" s="144"/>
      <c r="G30" s="144"/>
      <c r="H30" s="144"/>
    </row>
    <row r="31" spans="1:8" ht="13.5" customHeight="1" x14ac:dyDescent="0.3">
      <c r="A31" s="29" t="s">
        <v>6</v>
      </c>
      <c r="B31" s="144" t="s">
        <v>7</v>
      </c>
      <c r="C31" s="144"/>
      <c r="D31" s="29" t="s">
        <v>232</v>
      </c>
      <c r="E31" s="29" t="s">
        <v>233</v>
      </c>
      <c r="F31" s="29" t="s">
        <v>212</v>
      </c>
      <c r="G31" s="29" t="s">
        <v>213</v>
      </c>
      <c r="H31" s="31" t="s">
        <v>214</v>
      </c>
    </row>
    <row r="32" spans="1:8" ht="12.75" customHeight="1" x14ac:dyDescent="0.3">
      <c r="A32" s="32" t="s">
        <v>773</v>
      </c>
      <c r="B32" s="152" t="s">
        <v>774</v>
      </c>
      <c r="C32" s="152"/>
      <c r="D32" s="36">
        <v>1</v>
      </c>
      <c r="E32" s="36">
        <v>3.85</v>
      </c>
      <c r="F32" s="35">
        <v>4.0300000000000002E-2</v>
      </c>
      <c r="G32" s="36">
        <v>0.155</v>
      </c>
      <c r="H32" s="37">
        <v>6.4797000000000006E-3</v>
      </c>
    </row>
    <row r="33" spans="1:8" x14ac:dyDescent="0.3">
      <c r="A33" s="32" t="s">
        <v>286</v>
      </c>
      <c r="B33" s="152" t="s">
        <v>287</v>
      </c>
      <c r="C33" s="152"/>
      <c r="D33" s="36">
        <v>1</v>
      </c>
      <c r="E33" s="36">
        <v>4.04</v>
      </c>
      <c r="F33" s="35">
        <v>4.0300000000000002E-2</v>
      </c>
      <c r="G33" s="36">
        <v>0.16300000000000001</v>
      </c>
      <c r="H33" s="37">
        <v>6.8141E-3</v>
      </c>
    </row>
    <row r="34" spans="1:8" x14ac:dyDescent="0.3">
      <c r="A34" s="32" t="s">
        <v>238</v>
      </c>
      <c r="B34" s="152" t="s">
        <v>239</v>
      </c>
      <c r="C34" s="152"/>
      <c r="D34" s="36">
        <v>1</v>
      </c>
      <c r="E34" s="36">
        <v>3.6</v>
      </c>
      <c r="F34" s="35">
        <v>4.0300000000000002E-2</v>
      </c>
      <c r="G34" s="36">
        <v>0.14499999999999999</v>
      </c>
      <c r="H34" s="37">
        <v>6.0616000000000003E-3</v>
      </c>
    </row>
    <row r="35" spans="1:8" x14ac:dyDescent="0.3">
      <c r="A35" s="32" t="s">
        <v>236</v>
      </c>
      <c r="B35" s="152" t="s">
        <v>237</v>
      </c>
      <c r="C35" s="152"/>
      <c r="D35" s="36">
        <v>1</v>
      </c>
      <c r="E35" s="36">
        <v>3.65</v>
      </c>
      <c r="F35" s="35">
        <v>4.0300000000000002E-2</v>
      </c>
      <c r="G35" s="36">
        <v>0.14699999999999999</v>
      </c>
      <c r="H35" s="37">
        <v>6.1452E-3</v>
      </c>
    </row>
    <row r="36" spans="1:8" x14ac:dyDescent="0.3">
      <c r="A36" s="32" t="s">
        <v>305</v>
      </c>
      <c r="B36" s="152" t="s">
        <v>306</v>
      </c>
      <c r="C36" s="152"/>
      <c r="D36" s="36">
        <v>1</v>
      </c>
      <c r="E36" s="36">
        <v>3.65</v>
      </c>
      <c r="F36" s="35">
        <v>4.0300000000000002E-2</v>
      </c>
      <c r="G36" s="36">
        <v>0.14699999999999999</v>
      </c>
      <c r="H36" s="37">
        <v>6.1452E-3</v>
      </c>
    </row>
    <row r="37" spans="1:8" x14ac:dyDescent="0.3">
      <c r="A37" s="142" t="s">
        <v>240</v>
      </c>
      <c r="B37" s="142"/>
      <c r="C37" s="142"/>
      <c r="D37" s="142"/>
      <c r="E37" s="142"/>
      <c r="F37" s="142"/>
      <c r="G37" s="36">
        <v>0.75700000000000001</v>
      </c>
      <c r="H37" s="37">
        <v>3.1645800000000002E-2</v>
      </c>
    </row>
    <row r="38" spans="1:8" x14ac:dyDescent="0.3">
      <c r="A38" s="26"/>
      <c r="B38" s="21"/>
      <c r="C38" s="26"/>
      <c r="D38" s="27"/>
      <c r="E38" s="28"/>
      <c r="F38" s="27"/>
      <c r="G38" s="27"/>
      <c r="H38" s="28"/>
    </row>
    <row r="39" spans="1:8" x14ac:dyDescent="0.3">
      <c r="A39" s="147" t="s">
        <v>241</v>
      </c>
      <c r="B39" s="148"/>
      <c r="C39" s="148"/>
      <c r="D39" s="148"/>
      <c r="E39" s="148"/>
      <c r="F39" s="148"/>
      <c r="G39" s="42"/>
      <c r="H39" s="20">
        <v>23.920999999999999</v>
      </c>
    </row>
    <row r="40" spans="1:8" x14ac:dyDescent="0.3">
      <c r="A40" s="41"/>
      <c r="B40" s="42"/>
      <c r="C40" s="42"/>
      <c r="D40" s="42"/>
      <c r="E40" s="42"/>
      <c r="F40" s="42"/>
      <c r="G40" s="42"/>
      <c r="H40" s="20"/>
    </row>
    <row r="41" spans="1:8" x14ac:dyDescent="0.3">
      <c r="A41" s="149" t="s">
        <v>242</v>
      </c>
      <c r="B41" s="150"/>
      <c r="C41" s="150"/>
      <c r="D41" s="150"/>
      <c r="E41" s="150"/>
      <c r="F41" s="150"/>
      <c r="G41" s="150"/>
      <c r="H41" s="151"/>
    </row>
    <row r="42" spans="1:8" x14ac:dyDescent="0.3">
      <c r="A42" s="147" t="s">
        <v>243</v>
      </c>
      <c r="B42" s="148"/>
      <c r="C42" s="148"/>
      <c r="D42" s="148"/>
      <c r="E42" s="148"/>
      <c r="F42" s="148"/>
      <c r="G42" s="42"/>
      <c r="H42" s="20">
        <v>5.0229999999999997</v>
      </c>
    </row>
    <row r="43" spans="1:8" x14ac:dyDescent="0.3">
      <c r="A43" s="26"/>
      <c r="B43" s="21"/>
      <c r="C43" s="26"/>
      <c r="D43" s="27"/>
      <c r="E43" s="28"/>
      <c r="F43" s="27"/>
      <c r="G43" s="27"/>
      <c r="H43" s="28"/>
    </row>
    <row r="44" spans="1:8" x14ac:dyDescent="0.3">
      <c r="A44" s="145" t="s">
        <v>244</v>
      </c>
      <c r="B44" s="146"/>
      <c r="C44" s="146"/>
      <c r="D44" s="146"/>
      <c r="E44" s="146"/>
      <c r="F44" s="146"/>
      <c r="G44" s="43"/>
      <c r="H44" s="44">
        <v>28.943999999999999</v>
      </c>
    </row>
    <row r="45" spans="1:8" x14ac:dyDescent="0.3">
      <c r="A45" s="45"/>
      <c r="B45" s="23"/>
      <c r="C45" s="24"/>
      <c r="D45" s="46"/>
      <c r="E45" s="25"/>
      <c r="F45" s="46"/>
      <c r="G45" s="46"/>
      <c r="H45" s="25"/>
    </row>
    <row r="46" spans="1:8" x14ac:dyDescent="0.3">
      <c r="A46" s="47" t="s">
        <v>203</v>
      </c>
      <c r="B46" s="48" t="s">
        <v>775</v>
      </c>
      <c r="C46" s="49"/>
      <c r="D46" s="50"/>
      <c r="E46" s="50"/>
      <c r="F46" s="50"/>
      <c r="G46" s="50"/>
      <c r="H46" s="50"/>
    </row>
  </sheetData>
  <sheetProtection formatCells="0" formatColumns="0" formatRows="0" insertColumns="0" insertRows="0" insertHyperlinks="0" deleteColumns="0" deleteRows="0" sort="0" autoFilter="0" pivotTables="0"/>
  <mergeCells count="25">
    <mergeCell ref="A16:F16"/>
    <mergeCell ref="A18:H18"/>
    <mergeCell ref="F2:H2"/>
    <mergeCell ref="B3:H3"/>
    <mergeCell ref="B4:H4"/>
    <mergeCell ref="A1:H1"/>
    <mergeCell ref="B5:H5"/>
    <mergeCell ref="B2:D2"/>
    <mergeCell ref="A7:H7"/>
    <mergeCell ref="A9:H9"/>
    <mergeCell ref="A23:F23"/>
    <mergeCell ref="A25:H25"/>
    <mergeCell ref="A28:F28"/>
    <mergeCell ref="A30:H30"/>
    <mergeCell ref="A44:F44"/>
    <mergeCell ref="A42:F42"/>
    <mergeCell ref="A37:F37"/>
    <mergeCell ref="A39:F39"/>
    <mergeCell ref="A41:H41"/>
    <mergeCell ref="B33:C33"/>
    <mergeCell ref="B34:C34"/>
    <mergeCell ref="B35:C35"/>
    <mergeCell ref="B36:C36"/>
    <mergeCell ref="B32:C32"/>
    <mergeCell ref="B31:C3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IV46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169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170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776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520</v>
      </c>
      <c r="B11" s="33" t="s">
        <v>521</v>
      </c>
      <c r="C11" s="34" t="s">
        <v>217</v>
      </c>
      <c r="D11" s="35">
        <v>1</v>
      </c>
      <c r="E11" s="36">
        <v>25</v>
      </c>
      <c r="F11" s="35">
        <v>4.0800000000000003E-2</v>
      </c>
      <c r="G11" s="36">
        <v>1.02</v>
      </c>
      <c r="H11" s="37">
        <v>1.68723E-2</v>
      </c>
    </row>
    <row r="12" spans="1:8" x14ac:dyDescent="0.3">
      <c r="A12" s="32" t="s">
        <v>759</v>
      </c>
      <c r="B12" s="33" t="s">
        <v>760</v>
      </c>
      <c r="C12" s="34" t="s">
        <v>217</v>
      </c>
      <c r="D12" s="35">
        <v>1</v>
      </c>
      <c r="E12" s="36">
        <v>9.15</v>
      </c>
      <c r="F12" s="35">
        <v>4.0800000000000003E-2</v>
      </c>
      <c r="G12" s="36">
        <v>0.373</v>
      </c>
      <c r="H12" s="37">
        <v>6.1700000000000001E-3</v>
      </c>
    </row>
    <row r="13" spans="1:8" x14ac:dyDescent="0.3">
      <c r="A13" s="32" t="s">
        <v>518</v>
      </c>
      <c r="B13" s="33" t="s">
        <v>519</v>
      </c>
      <c r="C13" s="34" t="s">
        <v>217</v>
      </c>
      <c r="D13" s="35">
        <v>1</v>
      </c>
      <c r="E13" s="36">
        <v>16</v>
      </c>
      <c r="F13" s="35">
        <v>4.0800000000000003E-2</v>
      </c>
      <c r="G13" s="36">
        <v>0.65300000000000002</v>
      </c>
      <c r="H13" s="37">
        <v>1.08016E-2</v>
      </c>
    </row>
    <row r="14" spans="1:8" x14ac:dyDescent="0.3">
      <c r="A14" s="32" t="s">
        <v>761</v>
      </c>
      <c r="B14" s="33" t="s">
        <v>762</v>
      </c>
      <c r="C14" s="34" t="s">
        <v>217</v>
      </c>
      <c r="D14" s="35">
        <v>1</v>
      </c>
      <c r="E14" s="36">
        <v>117.72</v>
      </c>
      <c r="F14" s="35">
        <v>4.0800000000000003E-2</v>
      </c>
      <c r="G14" s="36">
        <v>4.8029999999999999</v>
      </c>
      <c r="H14" s="37">
        <v>7.94488E-2</v>
      </c>
    </row>
    <row r="15" spans="1:8" x14ac:dyDescent="0.3">
      <c r="A15" s="32" t="s">
        <v>218</v>
      </c>
      <c r="B15" s="33" t="s">
        <v>219</v>
      </c>
      <c r="C15" s="34" t="s">
        <v>220</v>
      </c>
      <c r="D15" s="35" t="s">
        <v>221</v>
      </c>
      <c r="E15" s="36" t="s">
        <v>1</v>
      </c>
      <c r="F15" s="35" t="s">
        <v>1</v>
      </c>
      <c r="G15" s="36">
        <v>3.7999999999999999E-2</v>
      </c>
      <c r="H15" s="37">
        <v>6.2859999999999999E-4</v>
      </c>
    </row>
    <row r="16" spans="1:8" x14ac:dyDescent="0.3">
      <c r="A16" s="142" t="s">
        <v>224</v>
      </c>
      <c r="B16" s="142"/>
      <c r="C16" s="142"/>
      <c r="D16" s="142"/>
      <c r="E16" s="142"/>
      <c r="F16" s="142"/>
      <c r="G16" s="36">
        <v>6.8870000000000005</v>
      </c>
      <c r="H16" s="37">
        <v>0.11392130000000002</v>
      </c>
    </row>
    <row r="17" spans="1:8" x14ac:dyDescent="0.3">
      <c r="A17" s="26"/>
      <c r="B17" s="21"/>
      <c r="C17" s="26"/>
      <c r="D17" s="27"/>
      <c r="E17" s="28"/>
      <c r="F17" s="27"/>
      <c r="G17" s="27"/>
      <c r="H17" s="28"/>
    </row>
    <row r="18" spans="1:8" x14ac:dyDescent="0.3">
      <c r="A18" s="144" t="s">
        <v>225</v>
      </c>
      <c r="B18" s="144"/>
      <c r="C18" s="144"/>
      <c r="D18" s="144"/>
      <c r="E18" s="144"/>
      <c r="F18" s="144"/>
      <c r="G18" s="144"/>
      <c r="H18" s="144"/>
    </row>
    <row r="19" spans="1:8" x14ac:dyDescent="0.3">
      <c r="A19" s="29" t="s">
        <v>6</v>
      </c>
      <c r="B19" s="29" t="s">
        <v>7</v>
      </c>
      <c r="C19" s="29" t="s">
        <v>8</v>
      </c>
      <c r="D19" s="30" t="s">
        <v>9</v>
      </c>
      <c r="E19" s="31" t="s">
        <v>211</v>
      </c>
      <c r="F19" s="38"/>
      <c r="G19" s="31" t="s">
        <v>213</v>
      </c>
      <c r="H19" s="31" t="s">
        <v>214</v>
      </c>
    </row>
    <row r="20" spans="1:8" x14ac:dyDescent="0.3">
      <c r="A20" s="32" t="s">
        <v>766</v>
      </c>
      <c r="B20" s="33" t="s">
        <v>767</v>
      </c>
      <c r="C20" s="34" t="s">
        <v>418</v>
      </c>
      <c r="D20" s="35">
        <v>0.7</v>
      </c>
      <c r="E20" s="36">
        <v>4</v>
      </c>
      <c r="F20" s="38"/>
      <c r="G20" s="36">
        <v>2.8</v>
      </c>
      <c r="H20" s="37">
        <v>4.6316200000000002E-2</v>
      </c>
    </row>
    <row r="21" spans="1:8" x14ac:dyDescent="0.3">
      <c r="A21" s="39" t="s">
        <v>768</v>
      </c>
      <c r="B21" s="33" t="s">
        <v>769</v>
      </c>
      <c r="C21" s="34" t="s">
        <v>765</v>
      </c>
      <c r="D21" s="35">
        <v>1</v>
      </c>
      <c r="E21" s="36">
        <v>15</v>
      </c>
      <c r="F21" s="38"/>
      <c r="G21" s="36">
        <v>15</v>
      </c>
      <c r="H21" s="37">
        <v>0.2481225</v>
      </c>
    </row>
    <row r="22" spans="1:8" x14ac:dyDescent="0.3">
      <c r="A22" s="39" t="s">
        <v>763</v>
      </c>
      <c r="B22" s="33" t="s">
        <v>764</v>
      </c>
      <c r="C22" s="34" t="s">
        <v>765</v>
      </c>
      <c r="D22" s="35">
        <v>0.7</v>
      </c>
      <c r="E22" s="36">
        <v>50</v>
      </c>
      <c r="F22" s="38"/>
      <c r="G22" s="36">
        <v>35</v>
      </c>
      <c r="H22" s="37">
        <v>0.57895260000000004</v>
      </c>
    </row>
    <row r="23" spans="1:8" x14ac:dyDescent="0.3">
      <c r="A23" s="142" t="s">
        <v>226</v>
      </c>
      <c r="B23" s="142"/>
      <c r="C23" s="142"/>
      <c r="D23" s="142"/>
      <c r="E23" s="142"/>
      <c r="F23" s="142"/>
      <c r="G23" s="36">
        <v>52.8</v>
      </c>
      <c r="H23" s="37">
        <v>0.87339129999999998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227</v>
      </c>
      <c r="B25" s="144"/>
      <c r="C25" s="144"/>
      <c r="D25" s="144"/>
      <c r="E25" s="144"/>
      <c r="F25" s="144"/>
      <c r="G25" s="144"/>
      <c r="H25" s="144"/>
    </row>
    <row r="26" spans="1:8" x14ac:dyDescent="0.3">
      <c r="A26" s="29" t="s">
        <v>6</v>
      </c>
      <c r="B26" s="29" t="s">
        <v>7</v>
      </c>
      <c r="C26" s="29" t="s">
        <v>8</v>
      </c>
      <c r="D26" s="29" t="s">
        <v>9</v>
      </c>
      <c r="E26" s="29" t="s">
        <v>228</v>
      </c>
      <c r="F26" s="29" t="s">
        <v>229</v>
      </c>
      <c r="G26" s="29" t="s">
        <v>213</v>
      </c>
      <c r="H26" s="31" t="s">
        <v>214</v>
      </c>
    </row>
    <row r="27" spans="1:8" x14ac:dyDescent="0.3">
      <c r="A27" s="32"/>
      <c r="B27" s="33"/>
      <c r="C27" s="34"/>
      <c r="D27" s="35"/>
      <c r="E27" s="36"/>
      <c r="F27" s="40"/>
      <c r="G27" s="6"/>
      <c r="H27" s="37"/>
    </row>
    <row r="28" spans="1:8" x14ac:dyDescent="0.3">
      <c r="A28" s="142" t="s">
        <v>230</v>
      </c>
      <c r="B28" s="143"/>
      <c r="C28" s="143"/>
      <c r="D28" s="143"/>
      <c r="E28" s="143"/>
      <c r="F28" s="143"/>
      <c r="G28" s="36">
        <v>0</v>
      </c>
      <c r="H28" s="37">
        <v>0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4" t="s">
        <v>231</v>
      </c>
      <c r="B30" s="144"/>
      <c r="C30" s="144"/>
      <c r="D30" s="144"/>
      <c r="E30" s="144"/>
      <c r="F30" s="144"/>
      <c r="G30" s="144"/>
      <c r="H30" s="144"/>
    </row>
    <row r="31" spans="1:8" ht="13.5" customHeight="1" x14ac:dyDescent="0.3">
      <c r="A31" s="29" t="s">
        <v>6</v>
      </c>
      <c r="B31" s="144" t="s">
        <v>7</v>
      </c>
      <c r="C31" s="144"/>
      <c r="D31" s="29" t="s">
        <v>232</v>
      </c>
      <c r="E31" s="29" t="s">
        <v>233</v>
      </c>
      <c r="F31" s="29" t="s">
        <v>212</v>
      </c>
      <c r="G31" s="29" t="s">
        <v>213</v>
      </c>
      <c r="H31" s="31" t="s">
        <v>214</v>
      </c>
    </row>
    <row r="32" spans="1:8" ht="12.75" customHeight="1" x14ac:dyDescent="0.3">
      <c r="A32" s="32" t="s">
        <v>773</v>
      </c>
      <c r="B32" s="152" t="s">
        <v>774</v>
      </c>
      <c r="C32" s="152"/>
      <c r="D32" s="36">
        <v>1</v>
      </c>
      <c r="E32" s="36">
        <v>3.85</v>
      </c>
      <c r="F32" s="35">
        <v>4.0800000000000003E-2</v>
      </c>
      <c r="G32" s="36">
        <v>0.157</v>
      </c>
      <c r="H32" s="37">
        <v>2.5969999999999999E-3</v>
      </c>
    </row>
    <row r="33" spans="1:8" x14ac:dyDescent="0.3">
      <c r="A33" s="32" t="s">
        <v>286</v>
      </c>
      <c r="B33" s="152" t="s">
        <v>287</v>
      </c>
      <c r="C33" s="152"/>
      <c r="D33" s="36">
        <v>1</v>
      </c>
      <c r="E33" s="36">
        <v>4.04</v>
      </c>
      <c r="F33" s="35">
        <v>4.0800000000000003E-2</v>
      </c>
      <c r="G33" s="36">
        <v>0.16500000000000001</v>
      </c>
      <c r="H33" s="37">
        <v>2.7293E-3</v>
      </c>
    </row>
    <row r="34" spans="1:8" x14ac:dyDescent="0.3">
      <c r="A34" s="32" t="s">
        <v>238</v>
      </c>
      <c r="B34" s="152" t="s">
        <v>239</v>
      </c>
      <c r="C34" s="152"/>
      <c r="D34" s="36">
        <v>1</v>
      </c>
      <c r="E34" s="36">
        <v>3.6</v>
      </c>
      <c r="F34" s="35">
        <v>4.0800000000000003E-2</v>
      </c>
      <c r="G34" s="36">
        <v>0.14699999999999999</v>
      </c>
      <c r="H34" s="37">
        <v>2.4315999999999999E-3</v>
      </c>
    </row>
    <row r="35" spans="1:8" x14ac:dyDescent="0.3">
      <c r="A35" s="32" t="s">
        <v>236</v>
      </c>
      <c r="B35" s="152" t="s">
        <v>237</v>
      </c>
      <c r="C35" s="152"/>
      <c r="D35" s="36">
        <v>1</v>
      </c>
      <c r="E35" s="36">
        <v>3.65</v>
      </c>
      <c r="F35" s="35">
        <v>4.0800000000000003E-2</v>
      </c>
      <c r="G35" s="36">
        <v>0.14899999999999999</v>
      </c>
      <c r="H35" s="37">
        <v>2.4646999999999998E-3</v>
      </c>
    </row>
    <row r="36" spans="1:8" x14ac:dyDescent="0.3">
      <c r="A36" s="32" t="s">
        <v>305</v>
      </c>
      <c r="B36" s="152" t="s">
        <v>306</v>
      </c>
      <c r="C36" s="152"/>
      <c r="D36" s="36">
        <v>1</v>
      </c>
      <c r="E36" s="36">
        <v>3.65</v>
      </c>
      <c r="F36" s="35">
        <v>4.0800000000000003E-2</v>
      </c>
      <c r="G36" s="36">
        <v>0.14899999999999999</v>
      </c>
      <c r="H36" s="37">
        <v>2.4646999999999998E-3</v>
      </c>
    </row>
    <row r="37" spans="1:8" x14ac:dyDescent="0.3">
      <c r="A37" s="142" t="s">
        <v>240</v>
      </c>
      <c r="B37" s="142"/>
      <c r="C37" s="142"/>
      <c r="D37" s="142"/>
      <c r="E37" s="142"/>
      <c r="F37" s="142"/>
      <c r="G37" s="36">
        <v>0.76700000000000002</v>
      </c>
      <c r="H37" s="37">
        <v>1.2687299999999999E-2</v>
      </c>
    </row>
    <row r="38" spans="1:8" x14ac:dyDescent="0.3">
      <c r="A38" s="26"/>
      <c r="B38" s="21"/>
      <c r="C38" s="26"/>
      <c r="D38" s="27"/>
      <c r="E38" s="28"/>
      <c r="F38" s="27"/>
      <c r="G38" s="27"/>
      <c r="H38" s="28"/>
    </row>
    <row r="39" spans="1:8" x14ac:dyDescent="0.3">
      <c r="A39" s="147" t="s">
        <v>241</v>
      </c>
      <c r="B39" s="148"/>
      <c r="C39" s="148"/>
      <c r="D39" s="148"/>
      <c r="E39" s="148"/>
      <c r="F39" s="148"/>
      <c r="G39" s="42"/>
      <c r="H39" s="20">
        <v>60.454000000000001</v>
      </c>
    </row>
    <row r="40" spans="1:8" x14ac:dyDescent="0.3">
      <c r="A40" s="41"/>
      <c r="B40" s="42"/>
      <c r="C40" s="42"/>
      <c r="D40" s="42"/>
      <c r="E40" s="42"/>
      <c r="F40" s="42"/>
      <c r="G40" s="42"/>
      <c r="H40" s="20"/>
    </row>
    <row r="41" spans="1:8" x14ac:dyDescent="0.3">
      <c r="A41" s="149" t="s">
        <v>242</v>
      </c>
      <c r="B41" s="150"/>
      <c r="C41" s="150"/>
      <c r="D41" s="150"/>
      <c r="E41" s="150"/>
      <c r="F41" s="150"/>
      <c r="G41" s="150"/>
      <c r="H41" s="151"/>
    </row>
    <row r="42" spans="1:8" x14ac:dyDescent="0.3">
      <c r="A42" s="147" t="s">
        <v>243</v>
      </c>
      <c r="B42" s="148"/>
      <c r="C42" s="148"/>
      <c r="D42" s="148"/>
      <c r="E42" s="148"/>
      <c r="F42" s="148"/>
      <c r="G42" s="42"/>
      <c r="H42" s="20">
        <v>12.695</v>
      </c>
    </row>
    <row r="43" spans="1:8" x14ac:dyDescent="0.3">
      <c r="A43" s="26"/>
      <c r="B43" s="21"/>
      <c r="C43" s="26"/>
      <c r="D43" s="27"/>
      <c r="E43" s="28"/>
      <c r="F43" s="27"/>
      <c r="G43" s="27"/>
      <c r="H43" s="28"/>
    </row>
    <row r="44" spans="1:8" x14ac:dyDescent="0.3">
      <c r="A44" s="145" t="s">
        <v>244</v>
      </c>
      <c r="B44" s="146"/>
      <c r="C44" s="146"/>
      <c r="D44" s="146"/>
      <c r="E44" s="146"/>
      <c r="F44" s="146"/>
      <c r="G44" s="43"/>
      <c r="H44" s="44">
        <v>73.149000000000001</v>
      </c>
    </row>
    <row r="45" spans="1:8" x14ac:dyDescent="0.3">
      <c r="A45" s="45"/>
      <c r="B45" s="23"/>
      <c r="C45" s="24"/>
      <c r="D45" s="46"/>
      <c r="E45" s="25"/>
      <c r="F45" s="46"/>
      <c r="G45" s="46"/>
      <c r="H45" s="25"/>
    </row>
    <row r="46" spans="1:8" x14ac:dyDescent="0.3">
      <c r="A46" s="47" t="s">
        <v>203</v>
      </c>
      <c r="B46" s="48" t="s">
        <v>777</v>
      </c>
      <c r="C46" s="49"/>
      <c r="D46" s="50"/>
      <c r="E46" s="50"/>
      <c r="F46" s="50"/>
      <c r="G46" s="50"/>
      <c r="H46" s="50"/>
    </row>
  </sheetData>
  <sheetProtection formatCells="0" formatColumns="0" formatRows="0" insertColumns="0" insertRows="0" insertHyperlinks="0" deleteColumns="0" deleteRows="0" sort="0" autoFilter="0" pivotTables="0"/>
  <mergeCells count="25">
    <mergeCell ref="A16:F16"/>
    <mergeCell ref="A18:H18"/>
    <mergeCell ref="F2:H2"/>
    <mergeCell ref="B3:H3"/>
    <mergeCell ref="B4:H4"/>
    <mergeCell ref="A1:H1"/>
    <mergeCell ref="B5:H5"/>
    <mergeCell ref="B2:D2"/>
    <mergeCell ref="A7:H7"/>
    <mergeCell ref="A9:H9"/>
    <mergeCell ref="A23:F23"/>
    <mergeCell ref="A25:H25"/>
    <mergeCell ref="A28:F28"/>
    <mergeCell ref="A30:H30"/>
    <mergeCell ref="A44:F44"/>
    <mergeCell ref="A42:F42"/>
    <mergeCell ref="A37:F37"/>
    <mergeCell ref="A39:F39"/>
    <mergeCell ref="A41:H41"/>
    <mergeCell ref="B33:C33"/>
    <mergeCell ref="B34:C34"/>
    <mergeCell ref="B35:C35"/>
    <mergeCell ref="B36:C36"/>
    <mergeCell ref="B32:C32"/>
    <mergeCell ref="B31:C3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IV41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171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172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778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518</v>
      </c>
      <c r="B11" s="33" t="s">
        <v>519</v>
      </c>
      <c r="C11" s="34" t="s">
        <v>217</v>
      </c>
      <c r="D11" s="35">
        <v>1</v>
      </c>
      <c r="E11" s="36">
        <v>16</v>
      </c>
      <c r="F11" s="35">
        <v>2.8899999999999999E-2</v>
      </c>
      <c r="G11" s="36">
        <v>0.46200000000000002</v>
      </c>
      <c r="H11" s="37">
        <v>0.13819919999999999</v>
      </c>
    </row>
    <row r="12" spans="1:8" x14ac:dyDescent="0.3">
      <c r="A12" s="32" t="s">
        <v>759</v>
      </c>
      <c r="B12" s="33" t="s">
        <v>760</v>
      </c>
      <c r="C12" s="34" t="s">
        <v>217</v>
      </c>
      <c r="D12" s="35">
        <v>1</v>
      </c>
      <c r="E12" s="36">
        <v>9.15</v>
      </c>
      <c r="F12" s="35">
        <v>2.8899999999999999E-2</v>
      </c>
      <c r="G12" s="36">
        <v>0.26400000000000001</v>
      </c>
      <c r="H12" s="37">
        <v>7.8971E-2</v>
      </c>
    </row>
    <row r="13" spans="1:8" x14ac:dyDescent="0.3">
      <c r="A13" s="32" t="s">
        <v>218</v>
      </c>
      <c r="B13" s="33" t="s">
        <v>219</v>
      </c>
      <c r="C13" s="34" t="s">
        <v>220</v>
      </c>
      <c r="D13" s="35" t="s">
        <v>221</v>
      </c>
      <c r="E13" s="36" t="s">
        <v>1</v>
      </c>
      <c r="F13" s="35" t="s">
        <v>1</v>
      </c>
      <c r="G13" s="36">
        <v>1.4E-2</v>
      </c>
      <c r="H13" s="37">
        <v>4.1878999999999996E-3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0.74</v>
      </c>
      <c r="H14" s="37">
        <v>0.2213581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ht="22.8" x14ac:dyDescent="0.3">
      <c r="A18" s="32" t="s">
        <v>779</v>
      </c>
      <c r="B18" s="33" t="s">
        <v>780</v>
      </c>
      <c r="C18" s="34" t="s">
        <v>84</v>
      </c>
      <c r="D18" s="35">
        <v>1</v>
      </c>
      <c r="E18" s="36">
        <v>2.2000000000000002</v>
      </c>
      <c r="F18" s="38"/>
      <c r="G18" s="36">
        <v>2.2000000000000002</v>
      </c>
      <c r="H18" s="37">
        <v>0.65809150000000005</v>
      </c>
    </row>
    <row r="19" spans="1:8" ht="22.8" x14ac:dyDescent="0.3">
      <c r="A19" s="39" t="s">
        <v>781</v>
      </c>
      <c r="B19" s="33" t="s">
        <v>782</v>
      </c>
      <c r="C19" s="34" t="s">
        <v>783</v>
      </c>
      <c r="D19" s="35">
        <v>0.1</v>
      </c>
      <c r="E19" s="36">
        <v>1.3</v>
      </c>
      <c r="F19" s="38"/>
      <c r="G19" s="36">
        <v>0.13</v>
      </c>
      <c r="H19" s="37">
        <v>3.8887200000000004E-2</v>
      </c>
    </row>
    <row r="20" spans="1:8" x14ac:dyDescent="0.3">
      <c r="A20" s="142" t="s">
        <v>226</v>
      </c>
      <c r="B20" s="142"/>
      <c r="C20" s="142"/>
      <c r="D20" s="142"/>
      <c r="E20" s="142"/>
      <c r="F20" s="142"/>
      <c r="G20" s="36">
        <v>2.33</v>
      </c>
      <c r="H20" s="37">
        <v>0.69697870000000006</v>
      </c>
    </row>
    <row r="21" spans="1:8" x14ac:dyDescent="0.3">
      <c r="A21" s="26"/>
      <c r="B21" s="21"/>
      <c r="C21" s="26"/>
      <c r="D21" s="27"/>
      <c r="E21" s="28"/>
      <c r="F21" s="27"/>
      <c r="G21" s="27"/>
      <c r="H21" s="28"/>
    </row>
    <row r="22" spans="1:8" x14ac:dyDescent="0.3">
      <c r="A22" s="144" t="s">
        <v>227</v>
      </c>
      <c r="B22" s="144"/>
      <c r="C22" s="144"/>
      <c r="D22" s="144"/>
      <c r="E22" s="144"/>
      <c r="F22" s="144"/>
      <c r="G22" s="144"/>
      <c r="H22" s="144"/>
    </row>
    <row r="23" spans="1:8" x14ac:dyDescent="0.3">
      <c r="A23" s="29" t="s">
        <v>6</v>
      </c>
      <c r="B23" s="29" t="s">
        <v>7</v>
      </c>
      <c r="C23" s="29" t="s">
        <v>8</v>
      </c>
      <c r="D23" s="29" t="s">
        <v>9</v>
      </c>
      <c r="E23" s="29" t="s">
        <v>228</v>
      </c>
      <c r="F23" s="29" t="s">
        <v>229</v>
      </c>
      <c r="G23" s="29" t="s">
        <v>213</v>
      </c>
      <c r="H23" s="31" t="s">
        <v>214</v>
      </c>
    </row>
    <row r="24" spans="1:8" x14ac:dyDescent="0.3">
      <c r="A24" s="32"/>
      <c r="B24" s="33"/>
      <c r="C24" s="34"/>
      <c r="D24" s="35"/>
      <c r="E24" s="36"/>
      <c r="F24" s="40"/>
      <c r="G24" s="6"/>
      <c r="H24" s="37"/>
    </row>
    <row r="25" spans="1:8" x14ac:dyDescent="0.3">
      <c r="A25" s="142" t="s">
        <v>230</v>
      </c>
      <c r="B25" s="143"/>
      <c r="C25" s="143"/>
      <c r="D25" s="143"/>
      <c r="E25" s="143"/>
      <c r="F25" s="143"/>
      <c r="G25" s="36">
        <v>0</v>
      </c>
      <c r="H25" s="37">
        <v>0</v>
      </c>
    </row>
    <row r="26" spans="1:8" x14ac:dyDescent="0.3">
      <c r="A26" s="26"/>
      <c r="B26" s="21"/>
      <c r="C26" s="26"/>
      <c r="D26" s="27"/>
      <c r="E26" s="28"/>
      <c r="F26" s="27"/>
      <c r="G26" s="27"/>
      <c r="H26" s="28"/>
    </row>
    <row r="27" spans="1:8" x14ac:dyDescent="0.3">
      <c r="A27" s="144" t="s">
        <v>231</v>
      </c>
      <c r="B27" s="144"/>
      <c r="C27" s="144"/>
      <c r="D27" s="144"/>
      <c r="E27" s="144"/>
      <c r="F27" s="144"/>
      <c r="G27" s="144"/>
      <c r="H27" s="144"/>
    </row>
    <row r="28" spans="1:8" ht="13.5" customHeight="1" x14ac:dyDescent="0.3">
      <c r="A28" s="29" t="s">
        <v>6</v>
      </c>
      <c r="B28" s="144" t="s">
        <v>7</v>
      </c>
      <c r="C28" s="144"/>
      <c r="D28" s="29" t="s">
        <v>232</v>
      </c>
      <c r="E28" s="29" t="s">
        <v>233</v>
      </c>
      <c r="F28" s="29" t="s">
        <v>212</v>
      </c>
      <c r="G28" s="29" t="s">
        <v>213</v>
      </c>
      <c r="H28" s="31" t="s">
        <v>214</v>
      </c>
    </row>
    <row r="29" spans="1:8" ht="12.75" customHeight="1" x14ac:dyDescent="0.3">
      <c r="A29" s="32" t="s">
        <v>238</v>
      </c>
      <c r="B29" s="152" t="s">
        <v>239</v>
      </c>
      <c r="C29" s="152"/>
      <c r="D29" s="36">
        <v>1</v>
      </c>
      <c r="E29" s="36">
        <v>3.6</v>
      </c>
      <c r="F29" s="35">
        <v>2.8899999999999999E-2</v>
      </c>
      <c r="G29" s="36">
        <v>0.104</v>
      </c>
      <c r="H29" s="37">
        <v>3.11098E-2</v>
      </c>
    </row>
    <row r="30" spans="1:8" x14ac:dyDescent="0.3">
      <c r="A30" s="32" t="s">
        <v>286</v>
      </c>
      <c r="B30" s="152" t="s">
        <v>287</v>
      </c>
      <c r="C30" s="152"/>
      <c r="D30" s="36">
        <v>0.5</v>
      </c>
      <c r="E30" s="36">
        <v>4.04</v>
      </c>
      <c r="F30" s="35">
        <v>2.8899999999999999E-2</v>
      </c>
      <c r="G30" s="36">
        <v>5.8000000000000003E-2</v>
      </c>
      <c r="H30" s="37">
        <v>1.7349699999999999E-2</v>
      </c>
    </row>
    <row r="31" spans="1:8" x14ac:dyDescent="0.3">
      <c r="A31" s="32" t="s">
        <v>773</v>
      </c>
      <c r="B31" s="152" t="s">
        <v>774</v>
      </c>
      <c r="C31" s="152"/>
      <c r="D31" s="36">
        <v>1</v>
      </c>
      <c r="E31" s="36">
        <v>3.85</v>
      </c>
      <c r="F31" s="35">
        <v>2.8899999999999999E-2</v>
      </c>
      <c r="G31" s="36">
        <v>0.111</v>
      </c>
      <c r="H31" s="37">
        <v>3.3203700000000003E-2</v>
      </c>
    </row>
    <row r="32" spans="1:8" x14ac:dyDescent="0.3">
      <c r="A32" s="142" t="s">
        <v>240</v>
      </c>
      <c r="B32" s="142"/>
      <c r="C32" s="142"/>
      <c r="D32" s="142"/>
      <c r="E32" s="142"/>
      <c r="F32" s="142"/>
      <c r="G32" s="36">
        <v>0.27300000000000002</v>
      </c>
      <c r="H32" s="37">
        <v>8.1663200000000005E-2</v>
      </c>
    </row>
    <row r="33" spans="1:8" x14ac:dyDescent="0.3">
      <c r="A33" s="26"/>
      <c r="B33" s="21"/>
      <c r="C33" s="26"/>
      <c r="D33" s="27"/>
      <c r="E33" s="28"/>
      <c r="F33" s="27"/>
      <c r="G33" s="27"/>
      <c r="H33" s="28"/>
    </row>
    <row r="34" spans="1:8" x14ac:dyDescent="0.3">
      <c r="A34" s="147" t="s">
        <v>241</v>
      </c>
      <c r="B34" s="148"/>
      <c r="C34" s="148"/>
      <c r="D34" s="148"/>
      <c r="E34" s="148"/>
      <c r="F34" s="148"/>
      <c r="G34" s="42"/>
      <c r="H34" s="20">
        <v>3.343</v>
      </c>
    </row>
    <row r="35" spans="1:8" x14ac:dyDescent="0.3">
      <c r="A35" s="41"/>
      <c r="B35" s="42"/>
      <c r="C35" s="42"/>
      <c r="D35" s="42"/>
      <c r="E35" s="42"/>
      <c r="F35" s="42"/>
      <c r="G35" s="42"/>
      <c r="H35" s="20"/>
    </row>
    <row r="36" spans="1:8" x14ac:dyDescent="0.3">
      <c r="A36" s="149" t="s">
        <v>242</v>
      </c>
      <c r="B36" s="150"/>
      <c r="C36" s="150"/>
      <c r="D36" s="150"/>
      <c r="E36" s="150"/>
      <c r="F36" s="150"/>
      <c r="G36" s="150"/>
      <c r="H36" s="151"/>
    </row>
    <row r="37" spans="1:8" x14ac:dyDescent="0.3">
      <c r="A37" s="147" t="s">
        <v>243</v>
      </c>
      <c r="B37" s="148"/>
      <c r="C37" s="148"/>
      <c r="D37" s="148"/>
      <c r="E37" s="148"/>
      <c r="F37" s="148"/>
      <c r="G37" s="42"/>
      <c r="H37" s="20">
        <v>0.70199999999999996</v>
      </c>
    </row>
    <row r="38" spans="1:8" x14ac:dyDescent="0.3">
      <c r="A38" s="26"/>
      <c r="B38" s="21"/>
      <c r="C38" s="26"/>
      <c r="D38" s="27"/>
      <c r="E38" s="28"/>
      <c r="F38" s="27"/>
      <c r="G38" s="27"/>
      <c r="H38" s="28"/>
    </row>
    <row r="39" spans="1:8" x14ac:dyDescent="0.3">
      <c r="A39" s="145" t="s">
        <v>244</v>
      </c>
      <c r="B39" s="146"/>
      <c r="C39" s="146"/>
      <c r="D39" s="146"/>
      <c r="E39" s="146"/>
      <c r="F39" s="146"/>
      <c r="G39" s="43"/>
      <c r="H39" s="44">
        <v>4.0449999999999999</v>
      </c>
    </row>
    <row r="40" spans="1:8" x14ac:dyDescent="0.3">
      <c r="A40" s="45"/>
      <c r="B40" s="23"/>
      <c r="C40" s="24"/>
      <c r="D40" s="46"/>
      <c r="E40" s="25"/>
      <c r="F40" s="46"/>
      <c r="G40" s="46"/>
      <c r="H40" s="25"/>
    </row>
    <row r="41" spans="1:8" x14ac:dyDescent="0.3">
      <c r="A41" s="47" t="s">
        <v>203</v>
      </c>
      <c r="B41" s="48" t="s">
        <v>784</v>
      </c>
      <c r="C41" s="49"/>
      <c r="D41" s="50"/>
      <c r="E41" s="50"/>
      <c r="F41" s="50"/>
      <c r="G41" s="50"/>
      <c r="H41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0:F20"/>
    <mergeCell ref="A22:H22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25:F25"/>
    <mergeCell ref="A27:H27"/>
    <mergeCell ref="A39:F39"/>
    <mergeCell ref="A37:F37"/>
    <mergeCell ref="A32:F32"/>
    <mergeCell ref="A34:F34"/>
    <mergeCell ref="A36:H36"/>
    <mergeCell ref="B30:C30"/>
    <mergeCell ref="B31:C31"/>
    <mergeCell ref="B29:C29"/>
    <mergeCell ref="B28:C28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IV46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173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174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785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520</v>
      </c>
      <c r="B11" s="33" t="s">
        <v>521</v>
      </c>
      <c r="C11" s="34" t="s">
        <v>217</v>
      </c>
      <c r="D11" s="35">
        <v>1</v>
      </c>
      <c r="E11" s="36">
        <v>25</v>
      </c>
      <c r="F11" s="35">
        <v>4.0969999999999999E-2</v>
      </c>
      <c r="G11" s="36">
        <v>1.024</v>
      </c>
      <c r="H11" s="37">
        <v>4.7765599999999998E-2</v>
      </c>
    </row>
    <row r="12" spans="1:8" x14ac:dyDescent="0.3">
      <c r="A12" s="32" t="s">
        <v>759</v>
      </c>
      <c r="B12" s="33" t="s">
        <v>760</v>
      </c>
      <c r="C12" s="34" t="s">
        <v>217</v>
      </c>
      <c r="D12" s="35">
        <v>1</v>
      </c>
      <c r="E12" s="36">
        <v>9.15</v>
      </c>
      <c r="F12" s="35">
        <v>4.0969999999999999E-2</v>
      </c>
      <c r="G12" s="36">
        <v>0.375</v>
      </c>
      <c r="H12" s="37">
        <v>1.7492300000000002E-2</v>
      </c>
    </row>
    <row r="13" spans="1:8" x14ac:dyDescent="0.3">
      <c r="A13" s="32" t="s">
        <v>518</v>
      </c>
      <c r="B13" s="33" t="s">
        <v>519</v>
      </c>
      <c r="C13" s="34" t="s">
        <v>217</v>
      </c>
      <c r="D13" s="35">
        <v>1</v>
      </c>
      <c r="E13" s="36">
        <v>16</v>
      </c>
      <c r="F13" s="35">
        <v>4.0969999999999999E-2</v>
      </c>
      <c r="G13" s="36">
        <v>0.65600000000000003</v>
      </c>
      <c r="H13" s="37">
        <v>3.0599899999999999E-2</v>
      </c>
    </row>
    <row r="14" spans="1:8" x14ac:dyDescent="0.3">
      <c r="A14" s="32" t="s">
        <v>761</v>
      </c>
      <c r="B14" s="33" t="s">
        <v>762</v>
      </c>
      <c r="C14" s="34" t="s">
        <v>217</v>
      </c>
      <c r="D14" s="35">
        <v>1</v>
      </c>
      <c r="E14" s="36">
        <v>117.72</v>
      </c>
      <c r="F14" s="35">
        <v>4.0969999999999999E-2</v>
      </c>
      <c r="G14" s="36">
        <v>4.8230000000000004</v>
      </c>
      <c r="H14" s="37">
        <v>0.22497430000000002</v>
      </c>
    </row>
    <row r="15" spans="1:8" x14ac:dyDescent="0.3">
      <c r="A15" s="32" t="s">
        <v>218</v>
      </c>
      <c r="B15" s="33" t="s">
        <v>219</v>
      </c>
      <c r="C15" s="34" t="s">
        <v>220</v>
      </c>
      <c r="D15" s="35" t="s">
        <v>221</v>
      </c>
      <c r="E15" s="36" t="s">
        <v>1</v>
      </c>
      <c r="F15" s="35" t="s">
        <v>1</v>
      </c>
      <c r="G15" s="36">
        <v>3.9E-2</v>
      </c>
      <c r="H15" s="37">
        <v>1.8192E-3</v>
      </c>
    </row>
    <row r="16" spans="1:8" x14ac:dyDescent="0.3">
      <c r="A16" s="142" t="s">
        <v>224</v>
      </c>
      <c r="B16" s="142"/>
      <c r="C16" s="142"/>
      <c r="D16" s="142"/>
      <c r="E16" s="142"/>
      <c r="F16" s="142"/>
      <c r="G16" s="36">
        <v>6.9169999999999998</v>
      </c>
      <c r="H16" s="37">
        <v>0.32265129999999997</v>
      </c>
    </row>
    <row r="17" spans="1:8" x14ac:dyDescent="0.3">
      <c r="A17" s="26"/>
      <c r="B17" s="21"/>
      <c r="C17" s="26"/>
      <c r="D17" s="27"/>
      <c r="E17" s="28"/>
      <c r="F17" s="27"/>
      <c r="G17" s="27"/>
      <c r="H17" s="28"/>
    </row>
    <row r="18" spans="1:8" x14ac:dyDescent="0.3">
      <c r="A18" s="144" t="s">
        <v>225</v>
      </c>
      <c r="B18" s="144"/>
      <c r="C18" s="144"/>
      <c r="D18" s="144"/>
      <c r="E18" s="144"/>
      <c r="F18" s="144"/>
      <c r="G18" s="144"/>
      <c r="H18" s="144"/>
    </row>
    <row r="19" spans="1:8" x14ac:dyDescent="0.3">
      <c r="A19" s="29" t="s">
        <v>6</v>
      </c>
      <c r="B19" s="29" t="s">
        <v>7</v>
      </c>
      <c r="C19" s="29" t="s">
        <v>8</v>
      </c>
      <c r="D19" s="30" t="s">
        <v>9</v>
      </c>
      <c r="E19" s="31" t="s">
        <v>211</v>
      </c>
      <c r="F19" s="38"/>
      <c r="G19" s="31" t="s">
        <v>213</v>
      </c>
      <c r="H19" s="31" t="s">
        <v>214</v>
      </c>
    </row>
    <row r="20" spans="1:8" x14ac:dyDescent="0.3">
      <c r="A20" s="32" t="s">
        <v>766</v>
      </c>
      <c r="B20" s="33" t="s">
        <v>767</v>
      </c>
      <c r="C20" s="34" t="s">
        <v>418</v>
      </c>
      <c r="D20" s="35">
        <v>0.05</v>
      </c>
      <c r="E20" s="36">
        <v>4</v>
      </c>
      <c r="F20" s="38"/>
      <c r="G20" s="36">
        <v>0.2</v>
      </c>
      <c r="H20" s="37">
        <v>9.3291999999999993E-3</v>
      </c>
    </row>
    <row r="21" spans="1:8" x14ac:dyDescent="0.3">
      <c r="A21" s="39" t="s">
        <v>768</v>
      </c>
      <c r="B21" s="33" t="s">
        <v>769</v>
      </c>
      <c r="C21" s="34" t="s">
        <v>765</v>
      </c>
      <c r="D21" s="35">
        <v>0.1</v>
      </c>
      <c r="E21" s="36">
        <v>15</v>
      </c>
      <c r="F21" s="38"/>
      <c r="G21" s="36">
        <v>1.5</v>
      </c>
      <c r="H21" s="37">
        <v>6.9969200000000009E-2</v>
      </c>
    </row>
    <row r="22" spans="1:8" x14ac:dyDescent="0.3">
      <c r="A22" s="39" t="s">
        <v>763</v>
      </c>
      <c r="B22" s="33" t="s">
        <v>764</v>
      </c>
      <c r="C22" s="34" t="s">
        <v>765</v>
      </c>
      <c r="D22" s="35">
        <v>0.24099999999999999</v>
      </c>
      <c r="E22" s="36">
        <v>50</v>
      </c>
      <c r="F22" s="38"/>
      <c r="G22" s="36">
        <v>12.05</v>
      </c>
      <c r="H22" s="37">
        <v>0.56208599999999997</v>
      </c>
    </row>
    <row r="23" spans="1:8" x14ac:dyDescent="0.3">
      <c r="A23" s="142" t="s">
        <v>226</v>
      </c>
      <c r="B23" s="142"/>
      <c r="C23" s="142"/>
      <c r="D23" s="142"/>
      <c r="E23" s="142"/>
      <c r="F23" s="142"/>
      <c r="G23" s="36">
        <v>13.75</v>
      </c>
      <c r="H23" s="37">
        <v>0.64138440000000008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227</v>
      </c>
      <c r="B25" s="144"/>
      <c r="C25" s="144"/>
      <c r="D25" s="144"/>
      <c r="E25" s="144"/>
      <c r="F25" s="144"/>
      <c r="G25" s="144"/>
      <c r="H25" s="144"/>
    </row>
    <row r="26" spans="1:8" x14ac:dyDescent="0.3">
      <c r="A26" s="29" t="s">
        <v>6</v>
      </c>
      <c r="B26" s="29" t="s">
        <v>7</v>
      </c>
      <c r="C26" s="29" t="s">
        <v>8</v>
      </c>
      <c r="D26" s="29" t="s">
        <v>9</v>
      </c>
      <c r="E26" s="29" t="s">
        <v>228</v>
      </c>
      <c r="F26" s="29" t="s">
        <v>229</v>
      </c>
      <c r="G26" s="29" t="s">
        <v>213</v>
      </c>
      <c r="H26" s="31" t="s">
        <v>214</v>
      </c>
    </row>
    <row r="27" spans="1:8" x14ac:dyDescent="0.3">
      <c r="A27" s="32"/>
      <c r="B27" s="33"/>
      <c r="C27" s="34"/>
      <c r="D27" s="35"/>
      <c r="E27" s="36"/>
      <c r="F27" s="40"/>
      <c r="G27" s="6"/>
      <c r="H27" s="37"/>
    </row>
    <row r="28" spans="1:8" x14ac:dyDescent="0.3">
      <c r="A28" s="142" t="s">
        <v>230</v>
      </c>
      <c r="B28" s="143"/>
      <c r="C28" s="143"/>
      <c r="D28" s="143"/>
      <c r="E28" s="143"/>
      <c r="F28" s="143"/>
      <c r="G28" s="36">
        <v>0</v>
      </c>
      <c r="H28" s="37">
        <v>0</v>
      </c>
    </row>
    <row r="29" spans="1:8" x14ac:dyDescent="0.3">
      <c r="A29" s="26"/>
      <c r="B29" s="21"/>
      <c r="C29" s="26"/>
      <c r="D29" s="27"/>
      <c r="E29" s="28"/>
      <c r="F29" s="27"/>
      <c r="G29" s="27"/>
      <c r="H29" s="28"/>
    </row>
    <row r="30" spans="1:8" x14ac:dyDescent="0.3">
      <c r="A30" s="144" t="s">
        <v>231</v>
      </c>
      <c r="B30" s="144"/>
      <c r="C30" s="144"/>
      <c r="D30" s="144"/>
      <c r="E30" s="144"/>
      <c r="F30" s="144"/>
      <c r="G30" s="144"/>
      <c r="H30" s="144"/>
    </row>
    <row r="31" spans="1:8" ht="13.5" customHeight="1" x14ac:dyDescent="0.3">
      <c r="A31" s="29" t="s">
        <v>6</v>
      </c>
      <c r="B31" s="144" t="s">
        <v>7</v>
      </c>
      <c r="C31" s="144"/>
      <c r="D31" s="29" t="s">
        <v>232</v>
      </c>
      <c r="E31" s="29" t="s">
        <v>233</v>
      </c>
      <c r="F31" s="29" t="s">
        <v>212</v>
      </c>
      <c r="G31" s="29" t="s">
        <v>213</v>
      </c>
      <c r="H31" s="31" t="s">
        <v>214</v>
      </c>
    </row>
    <row r="32" spans="1:8" ht="12.75" customHeight="1" x14ac:dyDescent="0.3">
      <c r="A32" s="32" t="s">
        <v>773</v>
      </c>
      <c r="B32" s="152" t="s">
        <v>774</v>
      </c>
      <c r="C32" s="152"/>
      <c r="D32" s="36">
        <v>1</v>
      </c>
      <c r="E32" s="36">
        <v>3.85</v>
      </c>
      <c r="F32" s="35">
        <v>4.0969999999999999E-2</v>
      </c>
      <c r="G32" s="36">
        <v>0.158</v>
      </c>
      <c r="H32" s="37">
        <v>7.370100000000001E-3</v>
      </c>
    </row>
    <row r="33" spans="1:8" x14ac:dyDescent="0.3">
      <c r="A33" s="32" t="s">
        <v>286</v>
      </c>
      <c r="B33" s="152" t="s">
        <v>287</v>
      </c>
      <c r="C33" s="152"/>
      <c r="D33" s="36">
        <v>1</v>
      </c>
      <c r="E33" s="36">
        <v>4.04</v>
      </c>
      <c r="F33" s="35">
        <v>4.0969999999999999E-2</v>
      </c>
      <c r="G33" s="36">
        <v>0.16600000000000001</v>
      </c>
      <c r="H33" s="37">
        <v>7.7432999999999998E-3</v>
      </c>
    </row>
    <row r="34" spans="1:8" x14ac:dyDescent="0.3">
      <c r="A34" s="32" t="s">
        <v>238</v>
      </c>
      <c r="B34" s="152" t="s">
        <v>239</v>
      </c>
      <c r="C34" s="152"/>
      <c r="D34" s="36">
        <v>1</v>
      </c>
      <c r="E34" s="36">
        <v>3.6</v>
      </c>
      <c r="F34" s="35">
        <v>4.0969999999999999E-2</v>
      </c>
      <c r="G34" s="36">
        <v>0.14699999999999999</v>
      </c>
      <c r="H34" s="37">
        <v>6.8569999999999994E-3</v>
      </c>
    </row>
    <row r="35" spans="1:8" x14ac:dyDescent="0.3">
      <c r="A35" s="32" t="s">
        <v>236</v>
      </c>
      <c r="B35" s="152" t="s">
        <v>237</v>
      </c>
      <c r="C35" s="152"/>
      <c r="D35" s="36">
        <v>1</v>
      </c>
      <c r="E35" s="36">
        <v>3.65</v>
      </c>
      <c r="F35" s="35">
        <v>4.0969999999999999E-2</v>
      </c>
      <c r="G35" s="36">
        <v>0.15</v>
      </c>
      <c r="H35" s="37">
        <v>6.9969000000000003E-3</v>
      </c>
    </row>
    <row r="36" spans="1:8" x14ac:dyDescent="0.3">
      <c r="A36" s="32" t="s">
        <v>305</v>
      </c>
      <c r="B36" s="152" t="s">
        <v>306</v>
      </c>
      <c r="C36" s="152"/>
      <c r="D36" s="36">
        <v>1</v>
      </c>
      <c r="E36" s="36">
        <v>3.65</v>
      </c>
      <c r="F36" s="35">
        <v>4.0969999999999999E-2</v>
      </c>
      <c r="G36" s="36">
        <v>0.15</v>
      </c>
      <c r="H36" s="37">
        <v>6.9969000000000003E-3</v>
      </c>
    </row>
    <row r="37" spans="1:8" x14ac:dyDescent="0.3">
      <c r="A37" s="142" t="s">
        <v>240</v>
      </c>
      <c r="B37" s="142"/>
      <c r="C37" s="142"/>
      <c r="D37" s="142"/>
      <c r="E37" s="142"/>
      <c r="F37" s="142"/>
      <c r="G37" s="36">
        <v>0.77100000000000002</v>
      </c>
      <c r="H37" s="37">
        <v>3.5964200000000002E-2</v>
      </c>
    </row>
    <row r="38" spans="1:8" x14ac:dyDescent="0.3">
      <c r="A38" s="26"/>
      <c r="B38" s="21"/>
      <c r="C38" s="26"/>
      <c r="D38" s="27"/>
      <c r="E38" s="28"/>
      <c r="F38" s="27"/>
      <c r="G38" s="27"/>
      <c r="H38" s="28"/>
    </row>
    <row r="39" spans="1:8" x14ac:dyDescent="0.3">
      <c r="A39" s="147" t="s">
        <v>241</v>
      </c>
      <c r="B39" s="148"/>
      <c r="C39" s="148"/>
      <c r="D39" s="148"/>
      <c r="E39" s="148"/>
      <c r="F39" s="148"/>
      <c r="G39" s="42"/>
      <c r="H39" s="20">
        <v>21.437999999999999</v>
      </c>
    </row>
    <row r="40" spans="1:8" x14ac:dyDescent="0.3">
      <c r="A40" s="41"/>
      <c r="B40" s="42"/>
      <c r="C40" s="42"/>
      <c r="D40" s="42"/>
      <c r="E40" s="42"/>
      <c r="F40" s="42"/>
      <c r="G40" s="42"/>
      <c r="H40" s="20"/>
    </row>
    <row r="41" spans="1:8" x14ac:dyDescent="0.3">
      <c r="A41" s="149" t="s">
        <v>242</v>
      </c>
      <c r="B41" s="150"/>
      <c r="C41" s="150"/>
      <c r="D41" s="150"/>
      <c r="E41" s="150"/>
      <c r="F41" s="150"/>
      <c r="G41" s="150"/>
      <c r="H41" s="151"/>
    </row>
    <row r="42" spans="1:8" x14ac:dyDescent="0.3">
      <c r="A42" s="147" t="s">
        <v>243</v>
      </c>
      <c r="B42" s="148"/>
      <c r="C42" s="148"/>
      <c r="D42" s="148"/>
      <c r="E42" s="148"/>
      <c r="F42" s="148"/>
      <c r="G42" s="42"/>
      <c r="H42" s="20">
        <v>4.5019999999999998</v>
      </c>
    </row>
    <row r="43" spans="1:8" x14ac:dyDescent="0.3">
      <c r="A43" s="26"/>
      <c r="B43" s="21"/>
      <c r="C43" s="26"/>
      <c r="D43" s="27"/>
      <c r="E43" s="28"/>
      <c r="F43" s="27"/>
      <c r="G43" s="27"/>
      <c r="H43" s="28"/>
    </row>
    <row r="44" spans="1:8" x14ac:dyDescent="0.3">
      <c r="A44" s="145" t="s">
        <v>244</v>
      </c>
      <c r="B44" s="146"/>
      <c r="C44" s="146"/>
      <c r="D44" s="146"/>
      <c r="E44" s="146"/>
      <c r="F44" s="146"/>
      <c r="G44" s="43"/>
      <c r="H44" s="44">
        <v>25.939999999999998</v>
      </c>
    </row>
    <row r="45" spans="1:8" x14ac:dyDescent="0.3">
      <c r="A45" s="45"/>
      <c r="B45" s="23"/>
      <c r="C45" s="24"/>
      <c r="D45" s="46"/>
      <c r="E45" s="25"/>
      <c r="F45" s="46"/>
      <c r="G45" s="46"/>
      <c r="H45" s="25"/>
    </row>
    <row r="46" spans="1:8" x14ac:dyDescent="0.3">
      <c r="A46" s="47" t="s">
        <v>203</v>
      </c>
      <c r="B46" s="48" t="s">
        <v>786</v>
      </c>
      <c r="C46" s="49"/>
      <c r="D46" s="50"/>
      <c r="E46" s="50"/>
      <c r="F46" s="50"/>
      <c r="G46" s="50"/>
      <c r="H46" s="50"/>
    </row>
  </sheetData>
  <sheetProtection formatCells="0" formatColumns="0" formatRows="0" insertColumns="0" insertRows="0" insertHyperlinks="0" deleteColumns="0" deleteRows="0" sort="0" autoFilter="0" pivotTables="0"/>
  <mergeCells count="25">
    <mergeCell ref="A16:F16"/>
    <mergeCell ref="A18:H18"/>
    <mergeCell ref="F2:H2"/>
    <mergeCell ref="B3:H3"/>
    <mergeCell ref="B4:H4"/>
    <mergeCell ref="A1:H1"/>
    <mergeCell ref="B5:H5"/>
    <mergeCell ref="B2:D2"/>
    <mergeCell ref="A7:H7"/>
    <mergeCell ref="A9:H9"/>
    <mergeCell ref="A23:F23"/>
    <mergeCell ref="A25:H25"/>
    <mergeCell ref="A28:F28"/>
    <mergeCell ref="A30:H30"/>
    <mergeCell ref="A44:F44"/>
    <mergeCell ref="A42:F42"/>
    <mergeCell ref="A37:F37"/>
    <mergeCell ref="A39:F39"/>
    <mergeCell ref="A41:H41"/>
    <mergeCell ref="B33:C33"/>
    <mergeCell ref="B34:C34"/>
    <mergeCell ref="B35:C35"/>
    <mergeCell ref="B36:C36"/>
    <mergeCell ref="B32:C32"/>
    <mergeCell ref="B31:C31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IV39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175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176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787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788</v>
      </c>
      <c r="B11" s="33" t="s">
        <v>789</v>
      </c>
      <c r="C11" s="34" t="s">
        <v>217</v>
      </c>
      <c r="D11" s="35">
        <v>1</v>
      </c>
      <c r="E11" s="36">
        <v>0.05</v>
      </c>
      <c r="F11" s="35">
        <v>2.7151000000000001</v>
      </c>
      <c r="G11" s="36">
        <v>0.13600000000000001</v>
      </c>
      <c r="H11" s="37">
        <v>1.2529999999999998E-4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0.13600000000000001</v>
      </c>
      <c r="H12" s="37">
        <v>1.2529999999999998E-4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2" t="s">
        <v>790</v>
      </c>
      <c r="B16" s="33" t="s">
        <v>176</v>
      </c>
      <c r="C16" s="34" t="s">
        <v>84</v>
      </c>
      <c r="D16" s="35">
        <v>1</v>
      </c>
      <c r="E16" s="36">
        <v>1050</v>
      </c>
      <c r="F16" s="38"/>
      <c r="G16" s="36">
        <v>1050</v>
      </c>
      <c r="H16" s="37">
        <v>0.96703869999999992</v>
      </c>
    </row>
    <row r="17" spans="1:8" x14ac:dyDescent="0.3">
      <c r="A17" s="39" t="s">
        <v>791</v>
      </c>
      <c r="B17" s="33" t="s">
        <v>792</v>
      </c>
      <c r="C17" s="34" t="s">
        <v>84</v>
      </c>
      <c r="D17" s="35">
        <v>5</v>
      </c>
      <c r="E17" s="36">
        <v>1</v>
      </c>
      <c r="F17" s="38"/>
      <c r="G17" s="36">
        <v>5</v>
      </c>
      <c r="H17" s="37">
        <v>4.6049000000000003E-3</v>
      </c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1055</v>
      </c>
      <c r="H18" s="37">
        <v>0.97164359999999983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x14ac:dyDescent="0.3">
      <c r="A22" s="32"/>
      <c r="B22" s="33"/>
      <c r="C22" s="34"/>
      <c r="D22" s="35"/>
      <c r="E22" s="36"/>
      <c r="F22" s="40"/>
      <c r="G22" s="6"/>
      <c r="H22" s="37"/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0</v>
      </c>
      <c r="H23" s="37">
        <v>0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286</v>
      </c>
      <c r="B27" s="152" t="s">
        <v>287</v>
      </c>
      <c r="C27" s="152"/>
      <c r="D27" s="36">
        <v>1</v>
      </c>
      <c r="E27" s="36">
        <v>4.04</v>
      </c>
      <c r="F27" s="35">
        <v>2.7151000000000001</v>
      </c>
      <c r="G27" s="36">
        <v>10.968999999999999</v>
      </c>
      <c r="H27" s="37">
        <v>1.01023E-2</v>
      </c>
    </row>
    <row r="28" spans="1:8" x14ac:dyDescent="0.3">
      <c r="A28" s="32" t="s">
        <v>755</v>
      </c>
      <c r="B28" s="152" t="s">
        <v>756</v>
      </c>
      <c r="C28" s="152"/>
      <c r="D28" s="36">
        <v>1</v>
      </c>
      <c r="E28" s="36">
        <v>3.65</v>
      </c>
      <c r="F28" s="35">
        <v>2.7151000000000001</v>
      </c>
      <c r="G28" s="36">
        <v>9.91</v>
      </c>
      <c r="H28" s="37">
        <v>9.1269999999999997E-3</v>
      </c>
    </row>
    <row r="29" spans="1:8" x14ac:dyDescent="0.3">
      <c r="A29" s="32" t="s">
        <v>341</v>
      </c>
      <c r="B29" s="152" t="s">
        <v>342</v>
      </c>
      <c r="C29" s="152"/>
      <c r="D29" s="36">
        <v>1</v>
      </c>
      <c r="E29" s="36">
        <v>3.6</v>
      </c>
      <c r="F29" s="35">
        <v>2.7151000000000001</v>
      </c>
      <c r="G29" s="36">
        <v>9.7739999999999991</v>
      </c>
      <c r="H29" s="37">
        <v>9.0016999999999996E-3</v>
      </c>
    </row>
    <row r="30" spans="1:8" x14ac:dyDescent="0.3">
      <c r="A30" s="142" t="s">
        <v>240</v>
      </c>
      <c r="B30" s="142"/>
      <c r="C30" s="142"/>
      <c r="D30" s="142"/>
      <c r="E30" s="142"/>
      <c r="F30" s="142"/>
      <c r="G30" s="36">
        <v>30.652999999999999</v>
      </c>
      <c r="H30" s="37">
        <v>2.8231000000000003E-2</v>
      </c>
    </row>
    <row r="31" spans="1:8" x14ac:dyDescent="0.3">
      <c r="A31" s="26"/>
      <c r="B31" s="21"/>
      <c r="C31" s="26"/>
      <c r="D31" s="27"/>
      <c r="E31" s="28"/>
      <c r="F31" s="27"/>
      <c r="G31" s="27"/>
      <c r="H31" s="28"/>
    </row>
    <row r="32" spans="1:8" x14ac:dyDescent="0.3">
      <c r="A32" s="147" t="s">
        <v>241</v>
      </c>
      <c r="B32" s="148"/>
      <c r="C32" s="148"/>
      <c r="D32" s="148"/>
      <c r="E32" s="148"/>
      <c r="F32" s="148"/>
      <c r="G32" s="42"/>
      <c r="H32" s="20">
        <v>1085.789</v>
      </c>
    </row>
    <row r="33" spans="1:8" x14ac:dyDescent="0.3">
      <c r="A33" s="41"/>
      <c r="B33" s="42"/>
      <c r="C33" s="42"/>
      <c r="D33" s="42"/>
      <c r="E33" s="42"/>
      <c r="F33" s="42"/>
      <c r="G33" s="42"/>
      <c r="H33" s="20"/>
    </row>
    <row r="34" spans="1:8" x14ac:dyDescent="0.3">
      <c r="A34" s="149" t="s">
        <v>242</v>
      </c>
      <c r="B34" s="150"/>
      <c r="C34" s="150"/>
      <c r="D34" s="150"/>
      <c r="E34" s="150"/>
      <c r="F34" s="150"/>
      <c r="G34" s="150"/>
      <c r="H34" s="151"/>
    </row>
    <row r="35" spans="1:8" x14ac:dyDescent="0.3">
      <c r="A35" s="147" t="s">
        <v>243</v>
      </c>
      <c r="B35" s="148"/>
      <c r="C35" s="148"/>
      <c r="D35" s="148"/>
      <c r="E35" s="148"/>
      <c r="F35" s="148"/>
      <c r="G35" s="42"/>
      <c r="H35" s="20">
        <v>228.01599999999999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5" t="s">
        <v>244</v>
      </c>
      <c r="B37" s="146"/>
      <c r="C37" s="146"/>
      <c r="D37" s="146"/>
      <c r="E37" s="146"/>
      <c r="F37" s="146"/>
      <c r="G37" s="43"/>
      <c r="H37" s="44">
        <v>1313.8050000000001</v>
      </c>
    </row>
    <row r="38" spans="1:8" x14ac:dyDescent="0.3">
      <c r="A38" s="45"/>
      <c r="B38" s="23"/>
      <c r="C38" s="24"/>
      <c r="D38" s="46"/>
      <c r="E38" s="25"/>
      <c r="F38" s="46"/>
      <c r="G38" s="46"/>
      <c r="H38" s="25"/>
    </row>
    <row r="39" spans="1:8" x14ac:dyDescent="0.3">
      <c r="A39" s="47" t="s">
        <v>203</v>
      </c>
      <c r="B39" s="48" t="s">
        <v>793</v>
      </c>
      <c r="C39" s="49"/>
      <c r="D39" s="50"/>
      <c r="E39" s="50"/>
      <c r="F39" s="50"/>
      <c r="G39" s="50"/>
      <c r="H39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8:F18"/>
    <mergeCell ref="A20:H20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23:F23"/>
    <mergeCell ref="A25:H25"/>
    <mergeCell ref="A37:F37"/>
    <mergeCell ref="A35:F35"/>
    <mergeCell ref="A30:F30"/>
    <mergeCell ref="A32:F32"/>
    <mergeCell ref="A34:H34"/>
    <mergeCell ref="B28:C28"/>
    <mergeCell ref="B29:C29"/>
    <mergeCell ref="B27:C27"/>
    <mergeCell ref="B26:C26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IV39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177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178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794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788</v>
      </c>
      <c r="B11" s="33" t="s">
        <v>789</v>
      </c>
      <c r="C11" s="34" t="s">
        <v>217</v>
      </c>
      <c r="D11" s="35">
        <v>1</v>
      </c>
      <c r="E11" s="36">
        <v>0.05</v>
      </c>
      <c r="F11" s="35">
        <v>2.54</v>
      </c>
      <c r="G11" s="36">
        <v>0.127</v>
      </c>
      <c r="H11" s="37">
        <v>7.1199999999999996E-5</v>
      </c>
    </row>
    <row r="12" spans="1:8" x14ac:dyDescent="0.3">
      <c r="A12" s="142" t="s">
        <v>224</v>
      </c>
      <c r="B12" s="142"/>
      <c r="C12" s="142"/>
      <c r="D12" s="142"/>
      <c r="E12" s="142"/>
      <c r="F12" s="142"/>
      <c r="G12" s="36">
        <v>0.127</v>
      </c>
      <c r="H12" s="37">
        <v>7.1199999999999996E-5</v>
      </c>
    </row>
    <row r="13" spans="1:8" x14ac:dyDescent="0.3">
      <c r="A13" s="26"/>
      <c r="B13" s="21"/>
      <c r="C13" s="26"/>
      <c r="D13" s="27"/>
      <c r="E13" s="28"/>
      <c r="F13" s="27"/>
      <c r="G13" s="27"/>
      <c r="H13" s="28"/>
    </row>
    <row r="14" spans="1:8" x14ac:dyDescent="0.3">
      <c r="A14" s="144" t="s">
        <v>225</v>
      </c>
      <c r="B14" s="144"/>
      <c r="C14" s="144"/>
      <c r="D14" s="144"/>
      <c r="E14" s="144"/>
      <c r="F14" s="144"/>
      <c r="G14" s="144"/>
      <c r="H14" s="144"/>
    </row>
    <row r="15" spans="1:8" x14ac:dyDescent="0.3">
      <c r="A15" s="29" t="s">
        <v>6</v>
      </c>
      <c r="B15" s="29" t="s">
        <v>7</v>
      </c>
      <c r="C15" s="29" t="s">
        <v>8</v>
      </c>
      <c r="D15" s="30" t="s">
        <v>9</v>
      </c>
      <c r="E15" s="31" t="s">
        <v>211</v>
      </c>
      <c r="F15" s="38"/>
      <c r="G15" s="31" t="s">
        <v>213</v>
      </c>
      <c r="H15" s="31" t="s">
        <v>214</v>
      </c>
    </row>
    <row r="16" spans="1:8" x14ac:dyDescent="0.3">
      <c r="A16" s="32" t="s">
        <v>791</v>
      </c>
      <c r="B16" s="33" t="s">
        <v>792</v>
      </c>
      <c r="C16" s="34" t="s">
        <v>84</v>
      </c>
      <c r="D16" s="35">
        <v>5</v>
      </c>
      <c r="E16" s="36">
        <v>1</v>
      </c>
      <c r="F16" s="38"/>
      <c r="G16" s="36">
        <v>5</v>
      </c>
      <c r="H16" s="37">
        <v>2.8029999999999999E-3</v>
      </c>
    </row>
    <row r="17" spans="1:8" ht="22.8" x14ac:dyDescent="0.3">
      <c r="A17" s="39" t="s">
        <v>795</v>
      </c>
      <c r="B17" s="33" t="s">
        <v>178</v>
      </c>
      <c r="C17" s="34" t="s">
        <v>84</v>
      </c>
      <c r="D17" s="35">
        <v>1</v>
      </c>
      <c r="E17" s="36">
        <v>1750</v>
      </c>
      <c r="F17" s="38"/>
      <c r="G17" s="36">
        <v>1750</v>
      </c>
      <c r="H17" s="37">
        <v>0.98104950000000002</v>
      </c>
    </row>
    <row r="18" spans="1:8" x14ac:dyDescent="0.3">
      <c r="A18" s="142" t="s">
        <v>226</v>
      </c>
      <c r="B18" s="142"/>
      <c r="C18" s="142"/>
      <c r="D18" s="142"/>
      <c r="E18" s="142"/>
      <c r="F18" s="142"/>
      <c r="G18" s="36">
        <v>1755</v>
      </c>
      <c r="H18" s="37">
        <v>0.98385250000000002</v>
      </c>
    </row>
    <row r="19" spans="1:8" x14ac:dyDescent="0.3">
      <c r="A19" s="26"/>
      <c r="B19" s="21"/>
      <c r="C19" s="26"/>
      <c r="D19" s="27"/>
      <c r="E19" s="28"/>
      <c r="F19" s="27"/>
      <c r="G19" s="27"/>
      <c r="H19" s="28"/>
    </row>
    <row r="20" spans="1:8" x14ac:dyDescent="0.3">
      <c r="A20" s="144" t="s">
        <v>227</v>
      </c>
      <c r="B20" s="144"/>
      <c r="C20" s="144"/>
      <c r="D20" s="144"/>
      <c r="E20" s="144"/>
      <c r="F20" s="144"/>
      <c r="G20" s="144"/>
      <c r="H20" s="144"/>
    </row>
    <row r="21" spans="1:8" x14ac:dyDescent="0.3">
      <c r="A21" s="29" t="s">
        <v>6</v>
      </c>
      <c r="B21" s="29" t="s">
        <v>7</v>
      </c>
      <c r="C21" s="29" t="s">
        <v>8</v>
      </c>
      <c r="D21" s="29" t="s">
        <v>9</v>
      </c>
      <c r="E21" s="29" t="s">
        <v>228</v>
      </c>
      <c r="F21" s="29" t="s">
        <v>229</v>
      </c>
      <c r="G21" s="29" t="s">
        <v>213</v>
      </c>
      <c r="H21" s="31" t="s">
        <v>214</v>
      </c>
    </row>
    <row r="22" spans="1:8" x14ac:dyDescent="0.3">
      <c r="A22" s="32"/>
      <c r="B22" s="33"/>
      <c r="C22" s="34"/>
      <c r="D22" s="35"/>
      <c r="E22" s="36"/>
      <c r="F22" s="40"/>
      <c r="G22" s="6"/>
      <c r="H22" s="37"/>
    </row>
    <row r="23" spans="1:8" x14ac:dyDescent="0.3">
      <c r="A23" s="142" t="s">
        <v>230</v>
      </c>
      <c r="B23" s="143"/>
      <c r="C23" s="143"/>
      <c r="D23" s="143"/>
      <c r="E23" s="143"/>
      <c r="F23" s="143"/>
      <c r="G23" s="36">
        <v>0</v>
      </c>
      <c r="H23" s="37">
        <v>0</v>
      </c>
    </row>
    <row r="24" spans="1:8" x14ac:dyDescent="0.3">
      <c r="A24" s="26"/>
      <c r="B24" s="21"/>
      <c r="C24" s="26"/>
      <c r="D24" s="27"/>
      <c r="E24" s="28"/>
      <c r="F24" s="27"/>
      <c r="G24" s="27"/>
      <c r="H24" s="28"/>
    </row>
    <row r="25" spans="1:8" x14ac:dyDescent="0.3">
      <c r="A25" s="144" t="s">
        <v>231</v>
      </c>
      <c r="B25" s="144"/>
      <c r="C25" s="144"/>
      <c r="D25" s="144"/>
      <c r="E25" s="144"/>
      <c r="F25" s="144"/>
      <c r="G25" s="144"/>
      <c r="H25" s="144"/>
    </row>
    <row r="26" spans="1:8" ht="13.5" customHeight="1" x14ac:dyDescent="0.3">
      <c r="A26" s="29" t="s">
        <v>6</v>
      </c>
      <c r="B26" s="144" t="s">
        <v>7</v>
      </c>
      <c r="C26" s="144"/>
      <c r="D26" s="29" t="s">
        <v>232</v>
      </c>
      <c r="E26" s="29" t="s">
        <v>233</v>
      </c>
      <c r="F26" s="29" t="s">
        <v>212</v>
      </c>
      <c r="G26" s="29" t="s">
        <v>213</v>
      </c>
      <c r="H26" s="31" t="s">
        <v>214</v>
      </c>
    </row>
    <row r="27" spans="1:8" ht="12.75" customHeight="1" x14ac:dyDescent="0.3">
      <c r="A27" s="32" t="s">
        <v>286</v>
      </c>
      <c r="B27" s="152" t="s">
        <v>287</v>
      </c>
      <c r="C27" s="152"/>
      <c r="D27" s="36">
        <v>1</v>
      </c>
      <c r="E27" s="36">
        <v>4.04</v>
      </c>
      <c r="F27" s="35">
        <v>2.54</v>
      </c>
      <c r="G27" s="36">
        <v>10.262</v>
      </c>
      <c r="H27" s="37">
        <v>5.7529E-3</v>
      </c>
    </row>
    <row r="28" spans="1:8" x14ac:dyDescent="0.3">
      <c r="A28" s="32" t="s">
        <v>755</v>
      </c>
      <c r="B28" s="152" t="s">
        <v>756</v>
      </c>
      <c r="C28" s="152"/>
      <c r="D28" s="36">
        <v>1</v>
      </c>
      <c r="E28" s="36">
        <v>3.65</v>
      </c>
      <c r="F28" s="35">
        <v>2.54</v>
      </c>
      <c r="G28" s="36">
        <v>9.2710000000000008</v>
      </c>
      <c r="H28" s="37">
        <v>5.1973000000000002E-3</v>
      </c>
    </row>
    <row r="29" spans="1:8" x14ac:dyDescent="0.3">
      <c r="A29" s="32" t="s">
        <v>341</v>
      </c>
      <c r="B29" s="152" t="s">
        <v>342</v>
      </c>
      <c r="C29" s="152"/>
      <c r="D29" s="36">
        <v>1</v>
      </c>
      <c r="E29" s="36">
        <v>3.6</v>
      </c>
      <c r="F29" s="35">
        <v>2.54</v>
      </c>
      <c r="G29" s="36">
        <v>9.1440000000000001</v>
      </c>
      <c r="H29" s="37">
        <v>5.1260999999999998E-3</v>
      </c>
    </row>
    <row r="30" spans="1:8" x14ac:dyDescent="0.3">
      <c r="A30" s="142" t="s">
        <v>240</v>
      </c>
      <c r="B30" s="142"/>
      <c r="C30" s="142"/>
      <c r="D30" s="142"/>
      <c r="E30" s="142"/>
      <c r="F30" s="142"/>
      <c r="G30" s="36">
        <v>28.677</v>
      </c>
      <c r="H30" s="37">
        <v>1.6076299999999998E-2</v>
      </c>
    </row>
    <row r="31" spans="1:8" x14ac:dyDescent="0.3">
      <c r="A31" s="26"/>
      <c r="B31" s="21"/>
      <c r="C31" s="26"/>
      <c r="D31" s="27"/>
      <c r="E31" s="28"/>
      <c r="F31" s="27"/>
      <c r="G31" s="27"/>
      <c r="H31" s="28"/>
    </row>
    <row r="32" spans="1:8" x14ac:dyDescent="0.3">
      <c r="A32" s="147" t="s">
        <v>241</v>
      </c>
      <c r="B32" s="148"/>
      <c r="C32" s="148"/>
      <c r="D32" s="148"/>
      <c r="E32" s="148"/>
      <c r="F32" s="148"/>
      <c r="G32" s="42"/>
      <c r="H32" s="20">
        <v>1783.8040000000001</v>
      </c>
    </row>
    <row r="33" spans="1:8" x14ac:dyDescent="0.3">
      <c r="A33" s="41"/>
      <c r="B33" s="42"/>
      <c r="C33" s="42"/>
      <c r="D33" s="42"/>
      <c r="E33" s="42"/>
      <c r="F33" s="42"/>
      <c r="G33" s="42"/>
      <c r="H33" s="20"/>
    </row>
    <row r="34" spans="1:8" x14ac:dyDescent="0.3">
      <c r="A34" s="149" t="s">
        <v>242</v>
      </c>
      <c r="B34" s="150"/>
      <c r="C34" s="150"/>
      <c r="D34" s="150"/>
      <c r="E34" s="150"/>
      <c r="F34" s="150"/>
      <c r="G34" s="150"/>
      <c r="H34" s="151"/>
    </row>
    <row r="35" spans="1:8" x14ac:dyDescent="0.3">
      <c r="A35" s="147" t="s">
        <v>243</v>
      </c>
      <c r="B35" s="148"/>
      <c r="C35" s="148"/>
      <c r="D35" s="148"/>
      <c r="E35" s="148"/>
      <c r="F35" s="148"/>
      <c r="G35" s="42"/>
      <c r="H35" s="20">
        <v>374.59899999999999</v>
      </c>
    </row>
    <row r="36" spans="1:8" x14ac:dyDescent="0.3">
      <c r="A36" s="26"/>
      <c r="B36" s="21"/>
      <c r="C36" s="26"/>
      <c r="D36" s="27"/>
      <c r="E36" s="28"/>
      <c r="F36" s="27"/>
      <c r="G36" s="27"/>
      <c r="H36" s="28"/>
    </row>
    <row r="37" spans="1:8" x14ac:dyDescent="0.3">
      <c r="A37" s="145" t="s">
        <v>244</v>
      </c>
      <c r="B37" s="146"/>
      <c r="C37" s="146"/>
      <c r="D37" s="146"/>
      <c r="E37" s="146"/>
      <c r="F37" s="146"/>
      <c r="G37" s="43"/>
      <c r="H37" s="44">
        <v>2158.4030000000002</v>
      </c>
    </row>
    <row r="38" spans="1:8" x14ac:dyDescent="0.3">
      <c r="A38" s="45"/>
      <c r="B38" s="23"/>
      <c r="C38" s="24"/>
      <c r="D38" s="46"/>
      <c r="E38" s="25"/>
      <c r="F38" s="46"/>
      <c r="G38" s="46"/>
      <c r="H38" s="25"/>
    </row>
    <row r="39" spans="1:8" x14ac:dyDescent="0.3">
      <c r="A39" s="47" t="s">
        <v>203</v>
      </c>
      <c r="B39" s="48" t="s">
        <v>796</v>
      </c>
      <c r="C39" s="49"/>
      <c r="D39" s="50"/>
      <c r="E39" s="50"/>
      <c r="F39" s="50"/>
      <c r="G39" s="50"/>
      <c r="H39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18:F18"/>
    <mergeCell ref="A20:H20"/>
    <mergeCell ref="A12:F12"/>
    <mergeCell ref="A14:H14"/>
    <mergeCell ref="F2:H2"/>
    <mergeCell ref="B3:H3"/>
    <mergeCell ref="B4:H4"/>
    <mergeCell ref="A1:H1"/>
    <mergeCell ref="B5:H5"/>
    <mergeCell ref="B2:D2"/>
    <mergeCell ref="A7:H7"/>
    <mergeCell ref="A9:H9"/>
    <mergeCell ref="A23:F23"/>
    <mergeCell ref="A25:H25"/>
    <mergeCell ref="A37:F37"/>
    <mergeCell ref="A35:F35"/>
    <mergeCell ref="A30:F30"/>
    <mergeCell ref="A32:F32"/>
    <mergeCell ref="A34:H34"/>
    <mergeCell ref="B28:C28"/>
    <mergeCell ref="B29:C29"/>
    <mergeCell ref="B27:C27"/>
    <mergeCell ref="B26:C26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IV47"/>
  <sheetViews>
    <sheetView workbookViewId="0"/>
  </sheetViews>
  <sheetFormatPr baseColWidth="10" defaultColWidth="11.44140625" defaultRowHeight="14.4" x14ac:dyDescent="0.3"/>
  <cols>
    <col min="1" max="1" width="11.109375" style="1" bestFit="1" customWidth="1"/>
    <col min="2" max="2" width="22.44140625" style="1" customWidth="1"/>
    <col min="3" max="4" width="11.44140625" style="1"/>
    <col min="5" max="5" width="8.88671875" style="1" customWidth="1"/>
    <col min="6" max="6" width="10.44140625" style="1" customWidth="1"/>
    <col min="7" max="7" width="9.6640625" style="1" customWidth="1"/>
    <col min="8" max="8" width="8.88671875" style="1" customWidth="1"/>
    <col min="9" max="256" width="11.44140625" style="1"/>
  </cols>
  <sheetData>
    <row r="1" spans="1:8" x14ac:dyDescent="0.3">
      <c r="A1" s="153" t="s">
        <v>204</v>
      </c>
      <c r="B1" s="153"/>
      <c r="C1" s="153"/>
      <c r="D1" s="153"/>
      <c r="E1" s="153"/>
      <c r="F1" s="153"/>
      <c r="G1" s="153"/>
      <c r="H1" s="153"/>
    </row>
    <row r="2" spans="1:8" x14ac:dyDescent="0.3">
      <c r="A2" s="21"/>
      <c r="B2" s="154"/>
      <c r="C2" s="154"/>
      <c r="D2" s="154"/>
      <c r="E2" s="21"/>
      <c r="F2" s="155"/>
      <c r="G2" s="155"/>
      <c r="H2" s="155"/>
    </row>
    <row r="3" spans="1:8" x14ac:dyDescent="0.3">
      <c r="A3" s="21" t="s">
        <v>205</v>
      </c>
      <c r="B3" s="154" t="s">
        <v>179</v>
      </c>
      <c r="C3" s="154"/>
      <c r="D3" s="154"/>
      <c r="E3" s="154"/>
      <c r="F3" s="154"/>
      <c r="G3" s="154"/>
      <c r="H3" s="154"/>
    </row>
    <row r="4" spans="1:8" x14ac:dyDescent="0.3">
      <c r="A4" s="21" t="s">
        <v>206</v>
      </c>
      <c r="B4" s="154" t="s">
        <v>180</v>
      </c>
      <c r="C4" s="154"/>
      <c r="D4" s="154"/>
      <c r="E4" s="154"/>
      <c r="F4" s="154"/>
      <c r="G4" s="154"/>
      <c r="H4" s="154"/>
    </row>
    <row r="5" spans="1:8" x14ac:dyDescent="0.3">
      <c r="A5" s="21" t="s">
        <v>207</v>
      </c>
      <c r="B5" s="154" t="s">
        <v>84</v>
      </c>
      <c r="C5" s="154"/>
      <c r="D5" s="154"/>
      <c r="E5" s="154"/>
      <c r="F5" s="154"/>
      <c r="G5" s="154"/>
      <c r="H5" s="154"/>
    </row>
    <row r="6" spans="1:8" x14ac:dyDescent="0.3">
      <c r="A6" s="22"/>
      <c r="B6" s="23" t="s">
        <v>797</v>
      </c>
      <c r="C6" s="24"/>
      <c r="D6" s="25"/>
      <c r="E6" s="25"/>
      <c r="F6" s="25"/>
      <c r="G6" s="25"/>
      <c r="H6" s="25"/>
    </row>
    <row r="7" spans="1:8" x14ac:dyDescent="0.3">
      <c r="A7" s="149" t="s">
        <v>209</v>
      </c>
      <c r="B7" s="150"/>
      <c r="C7" s="150"/>
      <c r="D7" s="150"/>
      <c r="E7" s="150"/>
      <c r="F7" s="150"/>
      <c r="G7" s="150"/>
      <c r="H7" s="151"/>
    </row>
    <row r="8" spans="1:8" x14ac:dyDescent="0.3">
      <c r="A8" s="26"/>
      <c r="B8" s="21"/>
      <c r="C8" s="26"/>
      <c r="D8" s="27"/>
      <c r="E8" s="28"/>
      <c r="F8" s="27"/>
      <c r="G8" s="27"/>
      <c r="H8" s="28"/>
    </row>
    <row r="9" spans="1:8" x14ac:dyDescent="0.3">
      <c r="A9" s="144" t="s">
        <v>210</v>
      </c>
      <c r="B9" s="144"/>
      <c r="C9" s="144"/>
      <c r="D9" s="144"/>
      <c r="E9" s="144"/>
      <c r="F9" s="144"/>
      <c r="G9" s="144"/>
      <c r="H9" s="144"/>
    </row>
    <row r="10" spans="1:8" x14ac:dyDescent="0.3">
      <c r="A10" s="29" t="s">
        <v>6</v>
      </c>
      <c r="B10" s="29" t="s">
        <v>7</v>
      </c>
      <c r="C10" s="29" t="s">
        <v>8</v>
      </c>
      <c r="D10" s="30" t="s">
        <v>9</v>
      </c>
      <c r="E10" s="31" t="s">
        <v>211</v>
      </c>
      <c r="F10" s="30" t="s">
        <v>212</v>
      </c>
      <c r="G10" s="31" t="s">
        <v>213</v>
      </c>
      <c r="H10" s="31" t="s">
        <v>214</v>
      </c>
    </row>
    <row r="11" spans="1:8" x14ac:dyDescent="0.3">
      <c r="A11" s="32" t="s">
        <v>798</v>
      </c>
      <c r="B11" s="33" t="s">
        <v>799</v>
      </c>
      <c r="C11" s="34" t="s">
        <v>217</v>
      </c>
      <c r="D11" s="35">
        <v>1</v>
      </c>
      <c r="E11" s="36">
        <v>8</v>
      </c>
      <c r="F11" s="35">
        <v>2.448</v>
      </c>
      <c r="G11" s="36">
        <v>19.584</v>
      </c>
      <c r="H11" s="37">
        <v>0.13399660000000002</v>
      </c>
    </row>
    <row r="12" spans="1:8" x14ac:dyDescent="0.3">
      <c r="A12" s="32" t="s">
        <v>443</v>
      </c>
      <c r="B12" s="33" t="s">
        <v>444</v>
      </c>
      <c r="C12" s="34" t="s">
        <v>217</v>
      </c>
      <c r="D12" s="35">
        <v>1</v>
      </c>
      <c r="E12" s="36">
        <v>3.36</v>
      </c>
      <c r="F12" s="35">
        <v>2.448</v>
      </c>
      <c r="G12" s="36">
        <v>8.2249999999999996</v>
      </c>
      <c r="H12" s="37">
        <v>5.6276599999999996E-2</v>
      </c>
    </row>
    <row r="13" spans="1:8" x14ac:dyDescent="0.3">
      <c r="A13" s="32" t="s">
        <v>218</v>
      </c>
      <c r="B13" s="33" t="s">
        <v>219</v>
      </c>
      <c r="C13" s="34" t="s">
        <v>220</v>
      </c>
      <c r="D13" s="35" t="s">
        <v>221</v>
      </c>
      <c r="E13" s="36" t="s">
        <v>1</v>
      </c>
      <c r="F13" s="35" t="s">
        <v>1</v>
      </c>
      <c r="G13" s="36">
        <v>1.8759999999999999</v>
      </c>
      <c r="H13" s="37">
        <v>1.2835900000000001E-2</v>
      </c>
    </row>
    <row r="14" spans="1:8" x14ac:dyDescent="0.3">
      <c r="A14" s="142" t="s">
        <v>224</v>
      </c>
      <c r="B14" s="142"/>
      <c r="C14" s="142"/>
      <c r="D14" s="142"/>
      <c r="E14" s="142"/>
      <c r="F14" s="142"/>
      <c r="G14" s="36">
        <v>29.684999999999999</v>
      </c>
      <c r="H14" s="37">
        <v>0.20310909999999999</v>
      </c>
    </row>
    <row r="15" spans="1:8" x14ac:dyDescent="0.3">
      <c r="A15" s="26"/>
      <c r="B15" s="21"/>
      <c r="C15" s="26"/>
      <c r="D15" s="27"/>
      <c r="E15" s="28"/>
      <c r="F15" s="27"/>
      <c r="G15" s="27"/>
      <c r="H15" s="28"/>
    </row>
    <row r="16" spans="1:8" x14ac:dyDescent="0.3">
      <c r="A16" s="144" t="s">
        <v>225</v>
      </c>
      <c r="B16" s="144"/>
      <c r="C16" s="144"/>
      <c r="D16" s="144"/>
      <c r="E16" s="144"/>
      <c r="F16" s="144"/>
      <c r="G16" s="144"/>
      <c r="H16" s="144"/>
    </row>
    <row r="17" spans="1:8" x14ac:dyDescent="0.3">
      <c r="A17" s="29" t="s">
        <v>6</v>
      </c>
      <c r="B17" s="29" t="s">
        <v>7</v>
      </c>
      <c r="C17" s="29" t="s">
        <v>8</v>
      </c>
      <c r="D17" s="30" t="s">
        <v>9</v>
      </c>
      <c r="E17" s="31" t="s">
        <v>211</v>
      </c>
      <c r="F17" s="38"/>
      <c r="G17" s="31" t="s">
        <v>213</v>
      </c>
      <c r="H17" s="31" t="s">
        <v>214</v>
      </c>
    </row>
    <row r="18" spans="1:8" ht="22.8" x14ac:dyDescent="0.3">
      <c r="A18" s="32" t="s">
        <v>800</v>
      </c>
      <c r="B18" s="33" t="s">
        <v>801</v>
      </c>
      <c r="C18" s="34" t="s">
        <v>765</v>
      </c>
      <c r="D18" s="35">
        <v>0.05</v>
      </c>
      <c r="E18" s="36">
        <v>12</v>
      </c>
      <c r="F18" s="38"/>
      <c r="G18" s="36">
        <v>0.6</v>
      </c>
      <c r="H18" s="37">
        <v>4.1053000000000001E-3</v>
      </c>
    </row>
    <row r="19" spans="1:8" ht="22.8" x14ac:dyDescent="0.3">
      <c r="A19" s="39" t="s">
        <v>802</v>
      </c>
      <c r="B19" s="33" t="s">
        <v>803</v>
      </c>
      <c r="C19" s="34" t="s">
        <v>765</v>
      </c>
      <c r="D19" s="35">
        <v>0.05</v>
      </c>
      <c r="E19" s="36">
        <v>16</v>
      </c>
      <c r="F19" s="38"/>
      <c r="G19" s="36">
        <v>0.8</v>
      </c>
      <c r="H19" s="37">
        <v>5.4737000000000006E-3</v>
      </c>
    </row>
    <row r="20" spans="1:8" x14ac:dyDescent="0.3">
      <c r="A20" s="39" t="s">
        <v>804</v>
      </c>
      <c r="B20" s="33" t="s">
        <v>805</v>
      </c>
      <c r="C20" s="34" t="s">
        <v>31</v>
      </c>
      <c r="D20" s="35">
        <v>5.6000000000000001E-2</v>
      </c>
      <c r="E20" s="36">
        <v>9.3800000000000008</v>
      </c>
      <c r="F20" s="38"/>
      <c r="G20" s="36">
        <v>0.52500000000000002</v>
      </c>
      <c r="H20" s="37">
        <v>3.5920999999999995E-3</v>
      </c>
    </row>
    <row r="21" spans="1:8" ht="22.8" x14ac:dyDescent="0.3">
      <c r="A21" s="39" t="s">
        <v>806</v>
      </c>
      <c r="B21" s="33" t="s">
        <v>807</v>
      </c>
      <c r="C21" s="34" t="s">
        <v>31</v>
      </c>
      <c r="D21" s="35">
        <v>0.56000000000000005</v>
      </c>
      <c r="E21" s="36">
        <v>85</v>
      </c>
      <c r="F21" s="38"/>
      <c r="G21" s="36">
        <v>47.6</v>
      </c>
      <c r="H21" s="37">
        <v>0.32568609999999998</v>
      </c>
    </row>
    <row r="22" spans="1:8" x14ac:dyDescent="0.3">
      <c r="A22" s="39" t="s">
        <v>541</v>
      </c>
      <c r="B22" s="33" t="s">
        <v>542</v>
      </c>
      <c r="C22" s="34" t="s">
        <v>489</v>
      </c>
      <c r="D22" s="35">
        <v>0.2</v>
      </c>
      <c r="E22" s="36">
        <v>10</v>
      </c>
      <c r="F22" s="38"/>
      <c r="G22" s="36">
        <v>2</v>
      </c>
      <c r="H22" s="37">
        <v>1.36843E-2</v>
      </c>
    </row>
    <row r="23" spans="1:8" ht="22.8" x14ac:dyDescent="0.3">
      <c r="A23" s="39" t="s">
        <v>404</v>
      </c>
      <c r="B23" s="33" t="s">
        <v>405</v>
      </c>
      <c r="C23" s="34" t="s">
        <v>19</v>
      </c>
      <c r="D23" s="35">
        <v>7.0000000000000007E-2</v>
      </c>
      <c r="E23" s="36">
        <v>90.22</v>
      </c>
      <c r="F23" s="38"/>
      <c r="G23" s="36">
        <v>6.3150000000000004</v>
      </c>
      <c r="H23" s="37">
        <v>4.3208099999999999E-2</v>
      </c>
    </row>
    <row r="24" spans="1:8" x14ac:dyDescent="0.3">
      <c r="A24" s="39" t="s">
        <v>791</v>
      </c>
      <c r="B24" s="33" t="s">
        <v>792</v>
      </c>
      <c r="C24" s="34" t="s">
        <v>84</v>
      </c>
      <c r="D24" s="35">
        <v>1</v>
      </c>
      <c r="E24" s="36">
        <v>1</v>
      </c>
      <c r="F24" s="38"/>
      <c r="G24" s="36">
        <v>1</v>
      </c>
      <c r="H24" s="37">
        <v>6.8421000000000003E-3</v>
      </c>
    </row>
    <row r="25" spans="1:8" x14ac:dyDescent="0.3">
      <c r="A25" s="39" t="s">
        <v>808</v>
      </c>
      <c r="B25" s="33" t="s">
        <v>809</v>
      </c>
      <c r="C25" s="34" t="s">
        <v>313</v>
      </c>
      <c r="D25" s="35">
        <v>3</v>
      </c>
      <c r="E25" s="36">
        <v>6.7</v>
      </c>
      <c r="F25" s="38"/>
      <c r="G25" s="36">
        <v>20.100000000000001</v>
      </c>
      <c r="H25" s="37">
        <v>0.13752710000000001</v>
      </c>
    </row>
    <row r="26" spans="1:8" x14ac:dyDescent="0.3">
      <c r="A26" s="142" t="s">
        <v>226</v>
      </c>
      <c r="B26" s="142"/>
      <c r="C26" s="142"/>
      <c r="D26" s="142"/>
      <c r="E26" s="142"/>
      <c r="F26" s="142"/>
      <c r="G26" s="36">
        <v>78.94</v>
      </c>
      <c r="H26" s="37">
        <v>0.54011880000000001</v>
      </c>
    </row>
    <row r="27" spans="1:8" x14ac:dyDescent="0.3">
      <c r="A27" s="26"/>
      <c r="B27" s="21"/>
      <c r="C27" s="26"/>
      <c r="D27" s="27"/>
      <c r="E27" s="28"/>
      <c r="F27" s="27"/>
      <c r="G27" s="27"/>
      <c r="H27" s="28"/>
    </row>
    <row r="28" spans="1:8" x14ac:dyDescent="0.3">
      <c r="A28" s="144" t="s">
        <v>227</v>
      </c>
      <c r="B28" s="144"/>
      <c r="C28" s="144"/>
      <c r="D28" s="144"/>
      <c r="E28" s="144"/>
      <c r="F28" s="144"/>
      <c r="G28" s="144"/>
      <c r="H28" s="144"/>
    </row>
    <row r="29" spans="1:8" x14ac:dyDescent="0.3">
      <c r="A29" s="29" t="s">
        <v>6</v>
      </c>
      <c r="B29" s="29" t="s">
        <v>7</v>
      </c>
      <c r="C29" s="29" t="s">
        <v>8</v>
      </c>
      <c r="D29" s="29" t="s">
        <v>9</v>
      </c>
      <c r="E29" s="29" t="s">
        <v>228</v>
      </c>
      <c r="F29" s="29" t="s">
        <v>229</v>
      </c>
      <c r="G29" s="29" t="s">
        <v>213</v>
      </c>
      <c r="H29" s="31" t="s">
        <v>214</v>
      </c>
    </row>
    <row r="30" spans="1:8" x14ac:dyDescent="0.3">
      <c r="A30" s="32"/>
      <c r="B30" s="33"/>
      <c r="C30" s="34"/>
      <c r="D30" s="35"/>
      <c r="E30" s="36"/>
      <c r="F30" s="40"/>
      <c r="G30" s="6"/>
      <c r="H30" s="37"/>
    </row>
    <row r="31" spans="1:8" x14ac:dyDescent="0.3">
      <c r="A31" s="142" t="s">
        <v>230</v>
      </c>
      <c r="B31" s="143"/>
      <c r="C31" s="143"/>
      <c r="D31" s="143"/>
      <c r="E31" s="143"/>
      <c r="F31" s="143"/>
      <c r="G31" s="36">
        <v>0</v>
      </c>
      <c r="H31" s="37">
        <v>0</v>
      </c>
    </row>
    <row r="32" spans="1:8" x14ac:dyDescent="0.3">
      <c r="A32" s="26"/>
      <c r="B32" s="21"/>
      <c r="C32" s="26"/>
      <c r="D32" s="27"/>
      <c r="E32" s="28"/>
      <c r="F32" s="27"/>
      <c r="G32" s="27"/>
      <c r="H32" s="28"/>
    </row>
    <row r="33" spans="1:8" x14ac:dyDescent="0.3">
      <c r="A33" s="144" t="s">
        <v>231</v>
      </c>
      <c r="B33" s="144"/>
      <c r="C33" s="144"/>
      <c r="D33" s="144"/>
      <c r="E33" s="144"/>
      <c r="F33" s="144"/>
      <c r="G33" s="144"/>
      <c r="H33" s="144"/>
    </row>
    <row r="34" spans="1:8" ht="13.5" customHeight="1" x14ac:dyDescent="0.3">
      <c r="A34" s="29" t="s">
        <v>6</v>
      </c>
      <c r="B34" s="144" t="s">
        <v>7</v>
      </c>
      <c r="C34" s="144"/>
      <c r="D34" s="29" t="s">
        <v>232</v>
      </c>
      <c r="E34" s="29" t="s">
        <v>233</v>
      </c>
      <c r="F34" s="29" t="s">
        <v>212</v>
      </c>
      <c r="G34" s="29" t="s">
        <v>213</v>
      </c>
      <c r="H34" s="31" t="s">
        <v>214</v>
      </c>
    </row>
    <row r="35" spans="1:8" ht="12.75" customHeight="1" x14ac:dyDescent="0.3">
      <c r="A35" s="32" t="s">
        <v>305</v>
      </c>
      <c r="B35" s="152" t="s">
        <v>306</v>
      </c>
      <c r="C35" s="152"/>
      <c r="D35" s="36">
        <v>1</v>
      </c>
      <c r="E35" s="36">
        <v>3.65</v>
      </c>
      <c r="F35" s="35">
        <v>2.448</v>
      </c>
      <c r="G35" s="36">
        <v>8.9350000000000005</v>
      </c>
      <c r="H35" s="37">
        <v>6.1134599999999997E-2</v>
      </c>
    </row>
    <row r="36" spans="1:8" x14ac:dyDescent="0.3">
      <c r="A36" s="32" t="s">
        <v>238</v>
      </c>
      <c r="B36" s="152" t="s">
        <v>239</v>
      </c>
      <c r="C36" s="152"/>
      <c r="D36" s="36">
        <v>1</v>
      </c>
      <c r="E36" s="36">
        <v>3.6</v>
      </c>
      <c r="F36" s="35">
        <v>2.448</v>
      </c>
      <c r="G36" s="36">
        <v>8.8130000000000006</v>
      </c>
      <c r="H36" s="37">
        <v>6.0299800000000001E-2</v>
      </c>
    </row>
    <row r="37" spans="1:8" x14ac:dyDescent="0.3">
      <c r="A37" s="32" t="s">
        <v>286</v>
      </c>
      <c r="B37" s="152" t="s">
        <v>287</v>
      </c>
      <c r="C37" s="152"/>
      <c r="D37" s="36">
        <v>2</v>
      </c>
      <c r="E37" s="36">
        <v>4.04</v>
      </c>
      <c r="F37" s="35">
        <v>2.448</v>
      </c>
      <c r="G37" s="36">
        <v>19.78</v>
      </c>
      <c r="H37" s="37">
        <v>0.1353376</v>
      </c>
    </row>
    <row r="38" spans="1:8" x14ac:dyDescent="0.3">
      <c r="A38" s="142" t="s">
        <v>240</v>
      </c>
      <c r="B38" s="142"/>
      <c r="C38" s="142"/>
      <c r="D38" s="142"/>
      <c r="E38" s="142"/>
      <c r="F38" s="142"/>
      <c r="G38" s="36">
        <v>37.528000000000006</v>
      </c>
      <c r="H38" s="37">
        <v>0.256772</v>
      </c>
    </row>
    <row r="39" spans="1:8" x14ac:dyDescent="0.3">
      <c r="A39" s="26"/>
      <c r="B39" s="21"/>
      <c r="C39" s="26"/>
      <c r="D39" s="27"/>
      <c r="E39" s="28"/>
      <c r="F39" s="27"/>
      <c r="G39" s="27"/>
      <c r="H39" s="28"/>
    </row>
    <row r="40" spans="1:8" x14ac:dyDescent="0.3">
      <c r="A40" s="147" t="s">
        <v>241</v>
      </c>
      <c r="B40" s="148"/>
      <c r="C40" s="148"/>
      <c r="D40" s="148"/>
      <c r="E40" s="148"/>
      <c r="F40" s="148"/>
      <c r="G40" s="42"/>
      <c r="H40" s="20">
        <v>146.15299999999999</v>
      </c>
    </row>
    <row r="41" spans="1:8" x14ac:dyDescent="0.3">
      <c r="A41" s="41"/>
      <c r="B41" s="42"/>
      <c r="C41" s="42"/>
      <c r="D41" s="42"/>
      <c r="E41" s="42"/>
      <c r="F41" s="42"/>
      <c r="G41" s="42"/>
      <c r="H41" s="20"/>
    </row>
    <row r="42" spans="1:8" x14ac:dyDescent="0.3">
      <c r="A42" s="149" t="s">
        <v>242</v>
      </c>
      <c r="B42" s="150"/>
      <c r="C42" s="150"/>
      <c r="D42" s="150"/>
      <c r="E42" s="150"/>
      <c r="F42" s="150"/>
      <c r="G42" s="150"/>
      <c r="H42" s="151"/>
    </row>
    <row r="43" spans="1:8" x14ac:dyDescent="0.3">
      <c r="A43" s="147" t="s">
        <v>243</v>
      </c>
      <c r="B43" s="148"/>
      <c r="C43" s="148"/>
      <c r="D43" s="148"/>
      <c r="E43" s="148"/>
      <c r="F43" s="148"/>
      <c r="G43" s="42"/>
      <c r="H43" s="20">
        <v>30.692</v>
      </c>
    </row>
    <row r="44" spans="1:8" x14ac:dyDescent="0.3">
      <c r="A44" s="26"/>
      <c r="B44" s="21"/>
      <c r="C44" s="26"/>
      <c r="D44" s="27"/>
      <c r="E44" s="28"/>
      <c r="F44" s="27"/>
      <c r="G44" s="27"/>
      <c r="H44" s="28"/>
    </row>
    <row r="45" spans="1:8" x14ac:dyDescent="0.3">
      <c r="A45" s="145" t="s">
        <v>244</v>
      </c>
      <c r="B45" s="146"/>
      <c r="C45" s="146"/>
      <c r="D45" s="146"/>
      <c r="E45" s="146"/>
      <c r="F45" s="146"/>
      <c r="G45" s="43"/>
      <c r="H45" s="44">
        <v>176.845</v>
      </c>
    </row>
    <row r="46" spans="1:8" x14ac:dyDescent="0.3">
      <c r="A46" s="45"/>
      <c r="B46" s="23"/>
      <c r="C46" s="24"/>
      <c r="D46" s="46"/>
      <c r="E46" s="25"/>
      <c r="F46" s="46"/>
      <c r="G46" s="46"/>
      <c r="H46" s="25"/>
    </row>
    <row r="47" spans="1:8" x14ac:dyDescent="0.3">
      <c r="A47" s="47" t="s">
        <v>203</v>
      </c>
      <c r="B47" s="48" t="s">
        <v>810</v>
      </c>
      <c r="C47" s="49"/>
      <c r="D47" s="50"/>
      <c r="E47" s="50"/>
      <c r="F47" s="50"/>
      <c r="G47" s="50"/>
      <c r="H47" s="50"/>
    </row>
  </sheetData>
  <sheetProtection formatCells="0" formatColumns="0" formatRows="0" insertColumns="0" insertRows="0" insertHyperlinks="0" deleteColumns="0" deleteRows="0" sort="0" autoFilter="0" pivotTables="0"/>
  <mergeCells count="23">
    <mergeCell ref="A26:F26"/>
    <mergeCell ref="A28:H28"/>
    <mergeCell ref="A14:F14"/>
    <mergeCell ref="A16:H16"/>
    <mergeCell ref="F2:H2"/>
    <mergeCell ref="B3:H3"/>
    <mergeCell ref="B4:H4"/>
    <mergeCell ref="A1:H1"/>
    <mergeCell ref="B5:H5"/>
    <mergeCell ref="B2:D2"/>
    <mergeCell ref="A7:H7"/>
    <mergeCell ref="A9:H9"/>
    <mergeCell ref="A31:F31"/>
    <mergeCell ref="A33:H33"/>
    <mergeCell ref="A45:F45"/>
    <mergeCell ref="A43:F43"/>
    <mergeCell ref="A38:F38"/>
    <mergeCell ref="A40:F40"/>
    <mergeCell ref="A42:H42"/>
    <mergeCell ref="B36:C36"/>
    <mergeCell ref="B37:C37"/>
    <mergeCell ref="B35:C35"/>
    <mergeCell ref="B34:C34"/>
  </mergeCells>
  <pageMargins left="0.54027780000000003" right="0.37986110000000001" top="0.4" bottom="0.60972219999999999" header="0.2097222" footer="0.49027779999999999"/>
  <pageSetup paperSize="9" orientation="portrait" errors="blank" verticalDpi="1200" r:id="rId1"/>
  <headerFooter alignWithMargins="0">
    <oddHeader>&amp;L- InterPro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130</vt:i4>
      </vt:variant>
    </vt:vector>
  </HeadingPairs>
  <TitlesOfParts>
    <vt:vector size="130" baseType="lpstr">
      <vt:lpstr>PMA</vt:lpstr>
      <vt:lpstr>302-1</vt:lpstr>
      <vt:lpstr>103-4</vt:lpstr>
      <vt:lpstr>303-2 (2)</vt:lpstr>
      <vt:lpstr>303-2 (4)</vt:lpstr>
      <vt:lpstr>303-2 (1)</vt:lpstr>
      <vt:lpstr>309-6 (5)36J</vt:lpstr>
      <vt:lpstr>402-2 (1)</vt:lpstr>
      <vt:lpstr>402-7 (1)</vt:lpstr>
      <vt:lpstr>607 - 6 J</vt:lpstr>
      <vt:lpstr>508-3</vt:lpstr>
      <vt:lpstr>607 - 6 E</vt:lpstr>
      <vt:lpstr>606-1 (1J)</vt:lpstr>
      <vt:lpstr>606 - 1  (2)</vt:lpstr>
      <vt:lpstr>303-2 (3)A</vt:lpstr>
      <vt:lpstr>511-1 (1)</vt:lpstr>
      <vt:lpstr>301- 3 (1)</vt:lpstr>
      <vt:lpstr>303-2 (1)(1)</vt:lpstr>
      <vt:lpstr>309-6 (5)36J(1)</vt:lpstr>
      <vt:lpstr>403 - 1</vt:lpstr>
      <vt:lpstr>309-6 (5)J1</vt:lpstr>
      <vt:lpstr>404 - 1</vt:lpstr>
      <vt:lpstr>309-6 (5)33</vt:lpstr>
      <vt:lpstr>405-1</vt:lpstr>
      <vt:lpstr>405 (5)A1</vt:lpstr>
      <vt:lpstr>309-6 (5)4</vt:lpstr>
      <vt:lpstr>307-2 (2)</vt:lpstr>
      <vt:lpstr>503-(6) E</vt:lpstr>
      <vt:lpstr>503-(2)</vt:lpstr>
      <vt:lpstr>500057</vt:lpstr>
      <vt:lpstr>504 (1)</vt:lpstr>
      <vt:lpstr>607 - 6E</vt:lpstr>
      <vt:lpstr>503-(2)(1)</vt:lpstr>
      <vt:lpstr>500057(1)</vt:lpstr>
      <vt:lpstr>503-(6)E</vt:lpstr>
      <vt:lpstr>504 (1)(1)</vt:lpstr>
      <vt:lpstr>505-(7)E1</vt:lpstr>
      <vt:lpstr>505-(1)B</vt:lpstr>
      <vt:lpstr>505 (2)</vt:lpstr>
      <vt:lpstr>505- (3)</vt:lpstr>
      <vt:lpstr>505-E6</vt:lpstr>
      <vt:lpstr>507 (2)</vt:lpstr>
      <vt:lpstr>704-1(8)</vt:lpstr>
      <vt:lpstr>607 - 6E(1)</vt:lpstr>
      <vt:lpstr>402-(7) CO</vt:lpstr>
      <vt:lpstr>405-(8) HX</vt:lpstr>
      <vt:lpstr>504-(5) PE2</vt:lpstr>
      <vt:lpstr>504-(5) PE1</vt:lpstr>
      <vt:lpstr>307-3 (1) MA</vt:lpstr>
      <vt:lpstr>MR123</vt:lpstr>
      <vt:lpstr>503 (2) B</vt:lpstr>
      <vt:lpstr>307-3 (1) MA(1)</vt:lpstr>
      <vt:lpstr>610-2</vt:lpstr>
      <vt:lpstr>309-6 (5)1</vt:lpstr>
      <vt:lpstr>307-3 (1) MA(2)</vt:lpstr>
      <vt:lpstr>307-3 (1) MA(3)</vt:lpstr>
      <vt:lpstr>402-8 (1)</vt:lpstr>
      <vt:lpstr>307-3 (1) MA(4)</vt:lpstr>
      <vt:lpstr>610-2(1)</vt:lpstr>
      <vt:lpstr>307-3 (1) MA(5)</vt:lpstr>
      <vt:lpstr>402-8 (1)(1)</vt:lpstr>
      <vt:lpstr>307-3 (1) MA(6)</vt:lpstr>
      <vt:lpstr>610-2(2)</vt:lpstr>
      <vt:lpstr>504-(4)ST</vt:lpstr>
      <vt:lpstr>307-3 (1) MP</vt:lpstr>
      <vt:lpstr>504 (1)(2)</vt:lpstr>
      <vt:lpstr>503-(2) HE</vt:lpstr>
      <vt:lpstr>500057(2)</vt:lpstr>
      <vt:lpstr>505 (2)(1)</vt:lpstr>
      <vt:lpstr>505- (3)(1)</vt:lpstr>
      <vt:lpstr>505-E6(1)</vt:lpstr>
      <vt:lpstr>ELEC-012</vt:lpstr>
      <vt:lpstr>ELEC-006</vt:lpstr>
      <vt:lpstr>ELEC-005</vt:lpstr>
      <vt:lpstr>ELEC-004</vt:lpstr>
      <vt:lpstr>ELEC-011</vt:lpstr>
      <vt:lpstr>ELEC-013</vt:lpstr>
      <vt:lpstr>ELEC-008</vt:lpstr>
      <vt:lpstr>ELEC-009</vt:lpstr>
      <vt:lpstr>ELEC-010</vt:lpstr>
      <vt:lpstr>ELEC-007</vt:lpstr>
      <vt:lpstr>ELEC-001</vt:lpstr>
      <vt:lpstr>ELEC-014</vt:lpstr>
      <vt:lpstr>ELEC-015</vt:lpstr>
      <vt:lpstr>ELEC-017</vt:lpstr>
      <vt:lpstr>ELEC-018</vt:lpstr>
      <vt:lpstr>ELEC-002</vt:lpstr>
      <vt:lpstr>ELEC-003</vt:lpstr>
      <vt:lpstr>ELEC-016</vt:lpstr>
      <vt:lpstr>ELEC-019</vt:lpstr>
      <vt:lpstr>705-(1)2B</vt:lpstr>
      <vt:lpstr>705-(1) EJE</vt:lpstr>
      <vt:lpstr>705-(3)22</vt:lpstr>
      <vt:lpstr>705-(3)23</vt:lpstr>
      <vt:lpstr>705-(4)B</vt:lpstr>
      <vt:lpstr>705-(3)24</vt:lpstr>
      <vt:lpstr>705-(5)RC</vt:lpstr>
      <vt:lpstr>705-(5)RP</vt:lpstr>
      <vt:lpstr>708-5(1)2A 75X75</vt:lpstr>
      <vt:lpstr>708-5(1)2A 75X100</vt:lpstr>
      <vt:lpstr>708-5(1)2A 90X120</vt:lpstr>
      <vt:lpstr>708-5(1)2A 75X75 PR</vt:lpstr>
      <vt:lpstr>708-5(1)2PR 75X45</vt:lpstr>
      <vt:lpstr>708-5(1)2PR 75X90</vt:lpstr>
      <vt:lpstr>708-5(1)2PR 60X75</vt:lpstr>
      <vt:lpstr>708-5(1)2A 240X120</vt:lpstr>
      <vt:lpstr>703 (1)</vt:lpstr>
      <vt:lpstr>V-PUBLI</vt:lpstr>
      <vt:lpstr>PMA001</vt:lpstr>
      <vt:lpstr>PMA002</vt:lpstr>
      <vt:lpstr>PMA003</vt:lpstr>
      <vt:lpstr>PMA004</vt:lpstr>
      <vt:lpstr>PMA005</vt:lpstr>
      <vt:lpstr>PMA006</vt:lpstr>
      <vt:lpstr>PMA007</vt:lpstr>
      <vt:lpstr>PMA008</vt:lpstr>
      <vt:lpstr>PMA009</vt:lpstr>
      <vt:lpstr>PMA010</vt:lpstr>
      <vt:lpstr>PMA011</vt:lpstr>
      <vt:lpstr>PMA012</vt:lpstr>
      <vt:lpstr>PMA013</vt:lpstr>
      <vt:lpstr>PMA014</vt:lpstr>
      <vt:lpstr>PMA015</vt:lpstr>
      <vt:lpstr>PMA016</vt:lpstr>
      <vt:lpstr>PMA017</vt:lpstr>
      <vt:lpstr>PMA018</vt:lpstr>
      <vt:lpstr>PMA019</vt:lpstr>
      <vt:lpstr>PMA020</vt:lpstr>
      <vt:lpstr>PMA021</vt:lpstr>
      <vt:lpstr>PMA022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LAPTOP-ISCARL7G\Digeconsa</dc:creator>
  <cp:lastModifiedBy>Usuario</cp:lastModifiedBy>
  <cp:lastPrinted>2021-01-12T01:06:19Z</cp:lastPrinted>
  <dcterms:created xsi:type="dcterms:W3CDTF">2021-01-10T17:24:24Z</dcterms:created>
  <dcterms:modified xsi:type="dcterms:W3CDTF">2022-05-03T15:21:54Z</dcterms:modified>
</cp:coreProperties>
</file>