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LMO G\EIA - AAC\EIA CELEC - CEIBA por ingresar\EIA CEIBA\CAPITULO 8. LINEA BASE\"/>
    </mc:Choice>
  </mc:AlternateContent>
  <xr:revisionPtr revIDLastSave="0" documentId="13_ncr:1_{20092ADD-4D19-4051-BF8D-0BF026A6682F}" xr6:coauthVersionLast="47" xr6:coauthVersionMax="47" xr10:uidLastSave="{00000000-0000-0000-0000-000000000000}"/>
  <bookViews>
    <workbookView xWindow="-108" yWindow="-108" windowWidth="23256" windowHeight="12576" tabRatio="591" activeTab="3" xr2:uid="{00000000-000D-0000-FFFF-FFFF00000000}"/>
  </bookViews>
  <sheets>
    <sheet name="RR" sheetId="1" r:id="rId1"/>
    <sheet name="RR-FINAL" sheetId="9" r:id="rId2"/>
    <sheet name="TT MED" sheetId="4" r:id="rId3"/>
    <sheet name="TT MED-FINAL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6" l="1"/>
  <c r="N5" i="6"/>
  <c r="V64" i="6"/>
  <c r="V66" i="9"/>
  <c r="R36" i="4"/>
  <c r="M39" i="4"/>
  <c r="M40" i="4" s="1"/>
  <c r="L39" i="4"/>
  <c r="K39" i="4"/>
  <c r="J39" i="4"/>
  <c r="J40" i="4" s="1"/>
  <c r="I39" i="4"/>
  <c r="H39" i="4"/>
  <c r="G39" i="4"/>
  <c r="F39" i="4"/>
  <c r="E39" i="4"/>
  <c r="E40" i="4" s="1"/>
  <c r="D39" i="4"/>
  <c r="C39" i="4"/>
  <c r="B39" i="4"/>
  <c r="B40" i="4" s="1"/>
  <c r="A39" i="4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B39" i="1"/>
  <c r="A39" i="1"/>
  <c r="R36" i="1" s="1"/>
  <c r="AD40" i="9"/>
  <c r="V40" i="9"/>
  <c r="AD38" i="9"/>
  <c r="AC38" i="9"/>
  <c r="AB38" i="9"/>
  <c r="AA38" i="9"/>
  <c r="U38" i="9"/>
  <c r="S38" i="9"/>
  <c r="AD37" i="9"/>
  <c r="AC37" i="9"/>
  <c r="X37" i="9"/>
  <c r="W37" i="9"/>
  <c r="V37" i="9"/>
  <c r="U37" i="9"/>
  <c r="AD42" i="9"/>
  <c r="AC42" i="9"/>
  <c r="AB42" i="9"/>
  <c r="AB37" i="9" s="1"/>
  <c r="AA42" i="9"/>
  <c r="AA37" i="9" s="1"/>
  <c r="Z42" i="9"/>
  <c r="Z37" i="9" s="1"/>
  <c r="Y42" i="9"/>
  <c r="Y37" i="9" s="1"/>
  <c r="X42" i="9"/>
  <c r="W42" i="9"/>
  <c r="V42" i="9"/>
  <c r="U42" i="9"/>
  <c r="T42" i="9"/>
  <c r="T37" i="9" s="1"/>
  <c r="S42" i="9"/>
  <c r="S37" i="9" s="1"/>
  <c r="M42" i="9"/>
  <c r="L42" i="9"/>
  <c r="K42" i="9"/>
  <c r="J42" i="9"/>
  <c r="I42" i="9"/>
  <c r="Z38" i="9" s="1"/>
  <c r="H42" i="9"/>
  <c r="Y38" i="9" s="1"/>
  <c r="G42" i="9"/>
  <c r="X38" i="9" s="1"/>
  <c r="F42" i="9"/>
  <c r="W38" i="9" s="1"/>
  <c r="E42" i="9"/>
  <c r="V38" i="9" s="1"/>
  <c r="D42" i="9"/>
  <c r="C42" i="9"/>
  <c r="T38" i="9" s="1"/>
  <c r="B42" i="9"/>
  <c r="O12" i="4"/>
  <c r="N12" i="4"/>
  <c r="O11" i="4"/>
  <c r="N11" i="4"/>
  <c r="O10" i="4"/>
  <c r="N10" i="4"/>
  <c r="O9" i="4"/>
  <c r="N9" i="4"/>
  <c r="O8" i="4"/>
  <c r="N8" i="4"/>
  <c r="O7" i="4"/>
  <c r="N7" i="4"/>
  <c r="O6" i="4"/>
  <c r="N6" i="4"/>
  <c r="O4" i="4"/>
  <c r="N4" i="4"/>
  <c r="O3" i="4"/>
  <c r="N3" i="4"/>
  <c r="O12" i="6"/>
  <c r="N12" i="6"/>
  <c r="O11" i="6"/>
  <c r="N11" i="6"/>
  <c r="O10" i="6"/>
  <c r="N10" i="6"/>
  <c r="O9" i="6"/>
  <c r="N9" i="6"/>
  <c r="O8" i="6"/>
  <c r="N8" i="6"/>
  <c r="O7" i="6"/>
  <c r="N7" i="6"/>
  <c r="O6" i="6"/>
  <c r="N6" i="6"/>
  <c r="O4" i="6"/>
  <c r="N4" i="6"/>
  <c r="O3" i="6"/>
  <c r="N3" i="6"/>
  <c r="N2" i="6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O5" i="9"/>
  <c r="N5" i="9"/>
  <c r="O4" i="9"/>
  <c r="N4" i="9"/>
  <c r="O3" i="9"/>
  <c r="N3" i="9"/>
  <c r="AF12" i="6"/>
  <c r="AE12" i="6"/>
  <c r="AF11" i="6"/>
  <c r="AE11" i="6"/>
  <c r="AF10" i="6"/>
  <c r="AE10" i="6"/>
  <c r="AF9" i="6"/>
  <c r="AE9" i="6"/>
  <c r="AF8" i="6"/>
  <c r="AE8" i="6"/>
  <c r="AF7" i="6"/>
  <c r="AE7" i="6"/>
  <c r="AF6" i="6"/>
  <c r="AE6" i="6"/>
  <c r="AF5" i="6"/>
  <c r="AE5" i="6"/>
  <c r="AF4" i="6"/>
  <c r="AE4" i="6"/>
  <c r="AF3" i="6"/>
  <c r="AE3" i="6"/>
  <c r="AF12" i="9"/>
  <c r="AE12" i="9"/>
  <c r="AE42" i="9" s="1"/>
  <c r="AF11" i="9"/>
  <c r="AE11" i="9"/>
  <c r="AF10" i="9"/>
  <c r="AE10" i="9"/>
  <c r="AF9" i="9"/>
  <c r="AE9" i="9"/>
  <c r="AF8" i="9"/>
  <c r="AE8" i="9"/>
  <c r="AF7" i="9"/>
  <c r="AE7" i="9"/>
  <c r="AF6" i="9"/>
  <c r="AE6" i="9"/>
  <c r="AF5" i="9"/>
  <c r="AE5" i="9"/>
  <c r="AF4" i="9"/>
  <c r="AE4" i="9"/>
  <c r="AF3" i="9"/>
  <c r="AE3" i="9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O12" i="1"/>
  <c r="N12" i="1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O36" i="6" s="1"/>
  <c r="AD35" i="6"/>
  <c r="AC35" i="6"/>
  <c r="AB35" i="6"/>
  <c r="AA35" i="6"/>
  <c r="Z35" i="6"/>
  <c r="Y35" i="6"/>
  <c r="X35" i="6"/>
  <c r="W35" i="6"/>
  <c r="V35" i="6"/>
  <c r="U35" i="6"/>
  <c r="T35" i="6"/>
  <c r="S35" i="6"/>
  <c r="M35" i="6"/>
  <c r="L35" i="6"/>
  <c r="K35" i="6"/>
  <c r="J35" i="6"/>
  <c r="I35" i="6"/>
  <c r="H35" i="6"/>
  <c r="G35" i="6"/>
  <c r="F35" i="6"/>
  <c r="E35" i="6"/>
  <c r="D35" i="6"/>
  <c r="C35" i="6"/>
  <c r="B35" i="6"/>
  <c r="AD34" i="6"/>
  <c r="AC34" i="6"/>
  <c r="AB34" i="6"/>
  <c r="AA34" i="6"/>
  <c r="Z34" i="6"/>
  <c r="Y34" i="6"/>
  <c r="X34" i="6"/>
  <c r="W34" i="6"/>
  <c r="V34" i="6"/>
  <c r="U34" i="6"/>
  <c r="T34" i="6"/>
  <c r="S34" i="6"/>
  <c r="M34" i="6"/>
  <c r="L34" i="6"/>
  <c r="K34" i="6"/>
  <c r="J34" i="6"/>
  <c r="I34" i="6"/>
  <c r="H34" i="6"/>
  <c r="G34" i="6"/>
  <c r="F34" i="6"/>
  <c r="E34" i="6"/>
  <c r="D34" i="6"/>
  <c r="C34" i="6"/>
  <c r="B34" i="6"/>
  <c r="AD33" i="6"/>
  <c r="AC33" i="6"/>
  <c r="AB33" i="6"/>
  <c r="AA33" i="6"/>
  <c r="Z33" i="6"/>
  <c r="Y33" i="6"/>
  <c r="X33" i="6"/>
  <c r="W33" i="6"/>
  <c r="V33" i="6"/>
  <c r="U33" i="6"/>
  <c r="T33" i="6"/>
  <c r="S33" i="6"/>
  <c r="M33" i="6"/>
  <c r="L33" i="6"/>
  <c r="K33" i="6"/>
  <c r="J33" i="6"/>
  <c r="I33" i="6"/>
  <c r="H33" i="6"/>
  <c r="G33" i="6"/>
  <c r="F33" i="6"/>
  <c r="E33" i="6"/>
  <c r="D33" i="6"/>
  <c r="C33" i="6"/>
  <c r="B33" i="6"/>
  <c r="AF31" i="6"/>
  <c r="AE31" i="6"/>
  <c r="O31" i="6"/>
  <c r="N31" i="6"/>
  <c r="AF30" i="6"/>
  <c r="AE30" i="6"/>
  <c r="O30" i="6"/>
  <c r="N30" i="6"/>
  <c r="AF29" i="6"/>
  <c r="AE29" i="6"/>
  <c r="O29" i="6"/>
  <c r="N29" i="6"/>
  <c r="AF28" i="6"/>
  <c r="AE28" i="6"/>
  <c r="O28" i="6"/>
  <c r="N28" i="6"/>
  <c r="AF27" i="6"/>
  <c r="AE27" i="6"/>
  <c r="O27" i="6"/>
  <c r="N27" i="6"/>
  <c r="AF26" i="6"/>
  <c r="AE26" i="6"/>
  <c r="O26" i="6"/>
  <c r="N26" i="6"/>
  <c r="AF25" i="6"/>
  <c r="AE25" i="6"/>
  <c r="O25" i="6"/>
  <c r="N25" i="6"/>
  <c r="AF24" i="6"/>
  <c r="AE24" i="6"/>
  <c r="O24" i="6"/>
  <c r="N24" i="6"/>
  <c r="AF23" i="6"/>
  <c r="AE23" i="6"/>
  <c r="O23" i="6"/>
  <c r="N23" i="6"/>
  <c r="AF22" i="6"/>
  <c r="AE22" i="6"/>
  <c r="O22" i="6"/>
  <c r="N22" i="6"/>
  <c r="AF21" i="6"/>
  <c r="AE21" i="6"/>
  <c r="O21" i="6"/>
  <c r="N21" i="6"/>
  <c r="AF20" i="6"/>
  <c r="AE20" i="6"/>
  <c r="O20" i="6"/>
  <c r="N20" i="6"/>
  <c r="AF19" i="6"/>
  <c r="AE19" i="6"/>
  <c r="O19" i="6"/>
  <c r="N19" i="6"/>
  <c r="AF18" i="6"/>
  <c r="AE18" i="6"/>
  <c r="O18" i="6"/>
  <c r="N18" i="6"/>
  <c r="AF17" i="6"/>
  <c r="AE17" i="6"/>
  <c r="O17" i="6"/>
  <c r="N17" i="6"/>
  <c r="AF16" i="6"/>
  <c r="AE16" i="6"/>
  <c r="O16" i="6"/>
  <c r="N16" i="6"/>
  <c r="AF15" i="6"/>
  <c r="AE15" i="6"/>
  <c r="O15" i="6"/>
  <c r="N15" i="6"/>
  <c r="AF14" i="6"/>
  <c r="AE14" i="6"/>
  <c r="O14" i="6"/>
  <c r="N14" i="6"/>
  <c r="AF13" i="6"/>
  <c r="AE13" i="6"/>
  <c r="O13" i="6"/>
  <c r="N13" i="6"/>
  <c r="AF2" i="6"/>
  <c r="AE2" i="6"/>
  <c r="O2" i="6"/>
  <c r="M37" i="4"/>
  <c r="L37" i="4"/>
  <c r="K37" i="4"/>
  <c r="J37" i="4"/>
  <c r="I37" i="4"/>
  <c r="H37" i="4"/>
  <c r="G37" i="4"/>
  <c r="F37" i="4"/>
  <c r="E37" i="4"/>
  <c r="D37" i="4"/>
  <c r="C37" i="4"/>
  <c r="B37" i="4"/>
  <c r="A37" i="4"/>
  <c r="O36" i="4" s="1"/>
  <c r="M35" i="4"/>
  <c r="L35" i="4"/>
  <c r="K35" i="4"/>
  <c r="J35" i="4"/>
  <c r="I35" i="4"/>
  <c r="H35" i="4"/>
  <c r="G35" i="4"/>
  <c r="F35" i="4"/>
  <c r="E35" i="4"/>
  <c r="D35" i="4"/>
  <c r="C35" i="4"/>
  <c r="B35" i="4"/>
  <c r="M34" i="4"/>
  <c r="L34" i="4"/>
  <c r="K34" i="4"/>
  <c r="J34" i="4"/>
  <c r="I34" i="4"/>
  <c r="H34" i="4"/>
  <c r="G34" i="4"/>
  <c r="F34" i="4"/>
  <c r="E34" i="4"/>
  <c r="D34" i="4"/>
  <c r="C34" i="4"/>
  <c r="B34" i="4"/>
  <c r="M33" i="4"/>
  <c r="L33" i="4"/>
  <c r="K33" i="4"/>
  <c r="J33" i="4"/>
  <c r="I33" i="4"/>
  <c r="H33" i="4"/>
  <c r="G33" i="4"/>
  <c r="F33" i="4"/>
  <c r="E33" i="4"/>
  <c r="D33" i="4"/>
  <c r="C33" i="4"/>
  <c r="B33" i="4"/>
  <c r="O31" i="4"/>
  <c r="N31" i="4"/>
  <c r="O27" i="4"/>
  <c r="N27" i="4"/>
  <c r="O26" i="4"/>
  <c r="N26" i="4"/>
  <c r="O25" i="4"/>
  <c r="N25" i="4"/>
  <c r="O24" i="4"/>
  <c r="N24" i="4"/>
  <c r="O23" i="4"/>
  <c r="N23" i="4"/>
  <c r="O22" i="4"/>
  <c r="N22" i="4"/>
  <c r="O21" i="4"/>
  <c r="N21" i="4"/>
  <c r="O20" i="4"/>
  <c r="N20" i="4"/>
  <c r="O19" i="4"/>
  <c r="N19" i="4"/>
  <c r="O18" i="4"/>
  <c r="N18" i="4"/>
  <c r="O17" i="4"/>
  <c r="N17" i="4"/>
  <c r="O16" i="4"/>
  <c r="N16" i="4"/>
  <c r="O15" i="4"/>
  <c r="N15" i="4"/>
  <c r="O14" i="4"/>
  <c r="N14" i="4"/>
  <c r="O13" i="4"/>
  <c r="N13" i="4"/>
  <c r="O2" i="4"/>
  <c r="N2" i="4"/>
  <c r="AD35" i="9"/>
  <c r="AC35" i="9"/>
  <c r="AB35" i="9"/>
  <c r="AA35" i="9"/>
  <c r="Z35" i="9"/>
  <c r="Y35" i="9"/>
  <c r="X35" i="9"/>
  <c r="W35" i="9"/>
  <c r="V35" i="9"/>
  <c r="U35" i="9"/>
  <c r="T35" i="9"/>
  <c r="S35" i="9"/>
  <c r="AD34" i="9"/>
  <c r="AC34" i="9"/>
  <c r="AB34" i="9"/>
  <c r="AA34" i="9"/>
  <c r="Z34" i="9"/>
  <c r="Y34" i="9"/>
  <c r="X34" i="9"/>
  <c r="W34" i="9"/>
  <c r="V34" i="9"/>
  <c r="U34" i="9"/>
  <c r="T34" i="9"/>
  <c r="S34" i="9"/>
  <c r="AD33" i="9"/>
  <c r="AD39" i="9" s="1"/>
  <c r="AC33" i="9"/>
  <c r="AC39" i="9" s="1"/>
  <c r="AB33" i="9"/>
  <c r="AB39" i="9" s="1"/>
  <c r="AA33" i="9"/>
  <c r="AA39" i="9" s="1"/>
  <c r="Z33" i="9"/>
  <c r="Z39" i="9" s="1"/>
  <c r="Y33" i="9"/>
  <c r="Y39" i="9" s="1"/>
  <c r="X33" i="9"/>
  <c r="X39" i="9" s="1"/>
  <c r="W33" i="9"/>
  <c r="W39" i="9" s="1"/>
  <c r="V33" i="9"/>
  <c r="V39" i="9" s="1"/>
  <c r="U33" i="9"/>
  <c r="U39" i="9" s="1"/>
  <c r="T33" i="9"/>
  <c r="T39" i="9" s="1"/>
  <c r="S33" i="9"/>
  <c r="S39" i="9" s="1"/>
  <c r="AF31" i="9"/>
  <c r="AE31" i="9"/>
  <c r="AF30" i="9"/>
  <c r="AE30" i="9"/>
  <c r="AF29" i="9"/>
  <c r="AE29" i="9"/>
  <c r="AF28" i="9"/>
  <c r="AE28" i="9"/>
  <c r="AF27" i="9"/>
  <c r="AE27" i="9"/>
  <c r="AF26" i="9"/>
  <c r="AE26" i="9"/>
  <c r="AF25" i="9"/>
  <c r="AE25" i="9"/>
  <c r="AF24" i="9"/>
  <c r="AE24" i="9"/>
  <c r="AF23" i="9"/>
  <c r="AE23" i="9"/>
  <c r="AF22" i="9"/>
  <c r="AE22" i="9"/>
  <c r="AF21" i="9"/>
  <c r="AE21" i="9"/>
  <c r="AF20" i="9"/>
  <c r="AE20" i="9"/>
  <c r="AF19" i="9"/>
  <c r="AE19" i="9"/>
  <c r="AF18" i="9"/>
  <c r="AE18" i="9"/>
  <c r="AF17" i="9"/>
  <c r="AE17" i="9"/>
  <c r="AF16" i="9"/>
  <c r="AE16" i="9"/>
  <c r="AF15" i="9"/>
  <c r="AE15" i="9"/>
  <c r="AF14" i="9"/>
  <c r="AE14" i="9"/>
  <c r="AF13" i="9"/>
  <c r="AF42" i="9" s="1"/>
  <c r="AE13" i="9"/>
  <c r="AF2" i="9"/>
  <c r="AE2" i="9"/>
  <c r="M37" i="9"/>
  <c r="L37" i="9"/>
  <c r="K37" i="9"/>
  <c r="J37" i="9"/>
  <c r="I37" i="9"/>
  <c r="H37" i="9"/>
  <c r="G37" i="9"/>
  <c r="F37" i="9"/>
  <c r="E37" i="9"/>
  <c r="D37" i="9"/>
  <c r="C37" i="9"/>
  <c r="B37" i="9"/>
  <c r="A37" i="9"/>
  <c r="O36" i="9" s="1"/>
  <c r="M35" i="9"/>
  <c r="L35" i="9"/>
  <c r="K35" i="9"/>
  <c r="J35" i="9"/>
  <c r="I35" i="9"/>
  <c r="H35" i="9"/>
  <c r="G35" i="9"/>
  <c r="F35" i="9"/>
  <c r="E35" i="9"/>
  <c r="D35" i="9"/>
  <c r="C35" i="9"/>
  <c r="B35" i="9"/>
  <c r="M34" i="9"/>
  <c r="L34" i="9"/>
  <c r="K34" i="9"/>
  <c r="J34" i="9"/>
  <c r="I34" i="9"/>
  <c r="H34" i="9"/>
  <c r="G34" i="9"/>
  <c r="F34" i="9"/>
  <c r="E34" i="9"/>
  <c r="D34" i="9"/>
  <c r="C34" i="9"/>
  <c r="B34" i="9"/>
  <c r="M33" i="9"/>
  <c r="L33" i="9"/>
  <c r="AC40" i="9" s="1"/>
  <c r="K33" i="9"/>
  <c r="AB40" i="9" s="1"/>
  <c r="J33" i="9"/>
  <c r="AA40" i="9" s="1"/>
  <c r="I33" i="9"/>
  <c r="Z40" i="9" s="1"/>
  <c r="H33" i="9"/>
  <c r="Y40" i="9" s="1"/>
  <c r="G33" i="9"/>
  <c r="X40" i="9" s="1"/>
  <c r="F33" i="9"/>
  <c r="W40" i="9" s="1"/>
  <c r="E33" i="9"/>
  <c r="D33" i="9"/>
  <c r="U40" i="9" s="1"/>
  <c r="C33" i="9"/>
  <c r="T40" i="9" s="1"/>
  <c r="B33" i="9"/>
  <c r="S40" i="9" s="1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2" i="9"/>
  <c r="N2" i="9"/>
  <c r="G40" i="4" l="1"/>
  <c r="I40" i="4"/>
  <c r="C40" i="4"/>
  <c r="R39" i="4" s="1"/>
  <c r="K40" i="4"/>
  <c r="R37" i="4"/>
  <c r="S37" i="4" s="1"/>
  <c r="D40" i="4"/>
  <c r="R40" i="4" s="1"/>
  <c r="L40" i="4"/>
  <c r="B40" i="1"/>
  <c r="R39" i="1" s="1"/>
  <c r="H40" i="4"/>
  <c r="F40" i="4"/>
  <c r="R37" i="1"/>
  <c r="S37" i="1" s="1"/>
  <c r="O42" i="9"/>
  <c r="N42" i="9"/>
  <c r="AE33" i="6"/>
  <c r="AF33" i="9"/>
  <c r="F38" i="4"/>
  <c r="J38" i="4"/>
  <c r="G38" i="4"/>
  <c r="H38" i="4"/>
  <c r="E38" i="4"/>
  <c r="M38" i="4"/>
  <c r="I38" i="4"/>
  <c r="AF33" i="6"/>
  <c r="N33" i="6"/>
  <c r="O33" i="6"/>
  <c r="O37" i="6"/>
  <c r="P37" i="6" s="1"/>
  <c r="O37" i="4"/>
  <c r="P37" i="4" s="1"/>
  <c r="N33" i="4"/>
  <c r="O33" i="4"/>
  <c r="B38" i="4"/>
  <c r="K38" i="4"/>
  <c r="L38" i="4"/>
  <c r="C38" i="4"/>
  <c r="D38" i="4"/>
  <c r="AE33" i="9"/>
  <c r="O37" i="9"/>
  <c r="P37" i="9" s="1"/>
  <c r="O33" i="9"/>
  <c r="N33" i="9"/>
  <c r="S36" i="4" l="1"/>
  <c r="S38" i="4" s="1"/>
  <c r="R40" i="1"/>
  <c r="S36" i="1"/>
  <c r="S38" i="1" s="1"/>
  <c r="P36" i="4"/>
  <c r="P38" i="4" s="1"/>
  <c r="P36" i="6"/>
  <c r="P38" i="6" s="1"/>
  <c r="O39" i="4"/>
  <c r="O38" i="4"/>
  <c r="R38" i="4" s="1"/>
  <c r="O40" i="4"/>
  <c r="P36" i="9"/>
  <c r="P38" i="9" s="1"/>
  <c r="N2" i="1" l="1"/>
  <c r="O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N29" i="1"/>
  <c r="N30" i="1"/>
  <c r="N31" i="1"/>
  <c r="O31" i="1"/>
  <c r="M33" i="1" l="1"/>
  <c r="L33" i="1"/>
  <c r="K33" i="1"/>
  <c r="J33" i="1"/>
  <c r="I33" i="1"/>
  <c r="H33" i="1"/>
  <c r="G33" i="1"/>
  <c r="F33" i="1"/>
  <c r="E33" i="1"/>
  <c r="D33" i="1"/>
  <c r="C33" i="1"/>
  <c r="B33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M35" i="1"/>
  <c r="L35" i="1"/>
  <c r="K35" i="1"/>
  <c r="J35" i="1"/>
  <c r="I35" i="1"/>
  <c r="H35" i="1"/>
  <c r="G35" i="1"/>
  <c r="F35" i="1"/>
  <c r="E35" i="1"/>
  <c r="D35" i="1"/>
  <c r="C35" i="1"/>
  <c r="B35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 l="1"/>
  <c r="O33" i="1"/>
  <c r="O36" i="1" l="1"/>
  <c r="M38" i="1" l="1"/>
  <c r="K38" i="1"/>
  <c r="C38" i="1"/>
  <c r="L38" i="1"/>
  <c r="I38" i="1"/>
  <c r="E38" i="1"/>
  <c r="G38" i="1"/>
  <c r="B38" i="1"/>
  <c r="D38" i="1"/>
  <c r="F38" i="1"/>
  <c r="H38" i="1"/>
  <c r="J38" i="1"/>
  <c r="O37" i="1" l="1"/>
  <c r="P36" i="1" l="1"/>
  <c r="P38" i="1" s="1"/>
  <c r="P37" i="1"/>
  <c r="O38" i="1" l="1"/>
  <c r="R38" i="1" s="1"/>
  <c r="O39" i="1"/>
  <c r="O40" i="1"/>
</calcChain>
</file>

<file path=xl/sharedStrings.xml><?xml version="1.0" encoding="utf-8"?>
<sst xmlns="http://schemas.openxmlformats.org/spreadsheetml/2006/main" count="120" uniqueCount="25">
  <si>
    <t>AÑOS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</si>
  <si>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</si>
  <si>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</si>
  <si>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</si>
  <si>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</si>
  <si>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</si>
  <si>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</si>
  <si>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</si>
  <si>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</si>
  <si>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</si>
  <si>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</si>
  <si>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</si>
  <si>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</si>
  <si>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SUMA</t>
  </si>
  <si>
    <t>MEDIA</t>
  </si>
  <si>
    <t>media</t>
  </si>
  <si>
    <t>minima</t>
  </si>
  <si>
    <t>maxima</t>
  </si>
  <si>
    <t>MOD-01-20</t>
  </si>
  <si>
    <t>ZP-01-20</t>
  </si>
  <si>
    <t>MOD-91-20</t>
  </si>
  <si>
    <t>ZP-91-20</t>
  </si>
  <si>
    <t>MED 01-20</t>
  </si>
  <si>
    <t>MOD 01-20</t>
  </si>
  <si>
    <t>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</si>
</sst>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165" fontId="18" fillId="0" borderId="0" xfId="1" applyNumberFormat="1" applyFont="1"/>
    <xf numFmtId="0" fontId="18" fillId="0" borderId="0" xfId="0" applyFont="1"/>
    <xf numFmtId="0" fontId="18" fillId="0" borderId="0" xfId="0" applyFont="1" applyAlignment="1">
      <alignment horizontal="right"/>
    </xf>
    <xf numFmtId="164" fontId="18" fillId="0" borderId="0" xfId="0" applyNumberFormat="1" applyFont="1"/>
    <xf numFmtId="1" fontId="20" fillId="0" borderId="0" xfId="0" applyNumberFormat="1" applyFont="1"/>
    <xf numFmtId="165" fontId="20" fillId="0" borderId="0" xfId="0" applyNumberFormat="1" applyFont="1"/>
    <xf numFmtId="165" fontId="21" fillId="0" borderId="0" xfId="1" applyNumberFormat="1" applyFont="1"/>
    <xf numFmtId="165" fontId="20" fillId="0" borderId="0" xfId="1" applyNumberFormat="1" applyFont="1"/>
    <xf numFmtId="164" fontId="18" fillId="0" borderId="0" xfId="0" applyNumberFormat="1" applyFont="1" applyProtection="1">
      <protection locked="0"/>
    </xf>
    <xf numFmtId="0" fontId="18" fillId="0" borderId="0" xfId="0" applyFont="1" applyProtection="1">
      <protection locked="0"/>
    </xf>
    <xf numFmtId="164" fontId="19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164" fontId="18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164" fontId="19" fillId="0" borderId="0" xfId="0" applyNumberFormat="1" applyFont="1" applyProtection="1">
      <protection hidden="1"/>
    </xf>
    <xf numFmtId="1" fontId="20" fillId="0" borderId="0" xfId="0" applyNumberFormat="1" applyFont="1" applyProtection="1">
      <protection hidden="1"/>
    </xf>
    <xf numFmtId="9" fontId="20" fillId="0" borderId="0" xfId="1" applyFont="1" applyProtection="1">
      <protection hidden="1"/>
    </xf>
    <xf numFmtId="165" fontId="20" fillId="0" borderId="0" xfId="0" applyNumberFormat="1" applyFont="1" applyProtection="1">
      <protection hidden="1"/>
    </xf>
    <xf numFmtId="0" fontId="18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164" fontId="18" fillId="33" borderId="0" xfId="0" applyNumberFormat="1" applyFont="1" applyFill="1" applyProtection="1">
      <protection locked="0"/>
    </xf>
    <xf numFmtId="165" fontId="21" fillId="0" borderId="0" xfId="1" applyNumberFormat="1" applyFont="1" applyProtection="1">
      <protection locked="0"/>
    </xf>
    <xf numFmtId="165" fontId="18" fillId="0" borderId="0" xfId="1" applyNumberFormat="1" applyFont="1" applyProtection="1">
      <protection locked="0"/>
    </xf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horizontal="right"/>
      <protection locked="0"/>
    </xf>
    <xf numFmtId="0" fontId="18" fillId="34" borderId="0" xfId="0" applyFont="1" applyFill="1" applyAlignment="1" applyProtection="1">
      <alignment horizontal="right"/>
      <protection locked="0"/>
    </xf>
    <xf numFmtId="0" fontId="18" fillId="34" borderId="0" xfId="0" applyFont="1" applyFill="1" applyProtection="1">
      <protection locked="0"/>
    </xf>
    <xf numFmtId="0" fontId="18" fillId="34" borderId="0" xfId="0" applyFont="1" applyFill="1" applyAlignment="1" applyProtection="1">
      <alignment horizontal="center"/>
      <protection locked="0"/>
    </xf>
    <xf numFmtId="166" fontId="18" fillId="0" borderId="0" xfId="0" applyNumberFormat="1" applyFont="1" applyAlignment="1" applyProtection="1">
      <alignment horizontal="center"/>
      <protection locked="0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0099"/>
      <color rgb="FF003399"/>
      <color rgb="FF0000FF"/>
      <color rgb="FFFF6600"/>
      <color rgb="FFFFFF00"/>
      <color rgb="FF663300"/>
      <color rgb="FF800000"/>
      <color rgb="FF0000CC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PROMEDIO ZAPOTILLO vs PROMEDIO MODEL</a:t>
            </a:r>
            <a:r>
              <a:rPr lang="es-EC" sz="1000" baseline="0"/>
              <a:t>O </a:t>
            </a:r>
            <a:r>
              <a:rPr lang="es-EC" sz="1000"/>
              <a:t>2001-2020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'RR-FINAL'!$S$37:$AD$37</c:f>
              <c:numCache>
                <c:formatCode>0.0</c:formatCode>
                <c:ptCount val="12"/>
                <c:pt idx="0">
                  <c:v>132.30000000000001</c:v>
                </c:pt>
                <c:pt idx="1">
                  <c:v>232.8</c:v>
                </c:pt>
                <c:pt idx="2">
                  <c:v>244.3</c:v>
                </c:pt>
                <c:pt idx="3">
                  <c:v>131.80000000000001</c:v>
                </c:pt>
                <c:pt idx="4">
                  <c:v>36.799999999999997</c:v>
                </c:pt>
                <c:pt idx="5">
                  <c:v>8.5</c:v>
                </c:pt>
                <c:pt idx="6">
                  <c:v>2</c:v>
                </c:pt>
                <c:pt idx="7">
                  <c:v>1.3</c:v>
                </c:pt>
                <c:pt idx="8">
                  <c:v>4.3</c:v>
                </c:pt>
                <c:pt idx="9">
                  <c:v>11.8</c:v>
                </c:pt>
                <c:pt idx="10">
                  <c:v>19.7</c:v>
                </c:pt>
                <c:pt idx="11">
                  <c:v>48.5</c:v>
                </c:pt>
              </c:numCache>
            </c:numRef>
          </c:xVal>
          <c:yVal>
            <c:numRef>
              <c:f>'RR-FINAL'!$S$38:$AD$38</c:f>
              <c:numCache>
                <c:formatCode>0.0</c:formatCode>
                <c:ptCount val="12"/>
                <c:pt idx="0">
                  <c:v>122.3</c:v>
                </c:pt>
                <c:pt idx="1">
                  <c:v>230.5</c:v>
                </c:pt>
                <c:pt idx="2">
                  <c:v>366.2</c:v>
                </c:pt>
                <c:pt idx="3">
                  <c:v>112.1</c:v>
                </c:pt>
                <c:pt idx="4">
                  <c:v>14.6</c:v>
                </c:pt>
                <c:pt idx="5">
                  <c:v>3.8</c:v>
                </c:pt>
                <c:pt idx="6">
                  <c:v>0.6</c:v>
                </c:pt>
                <c:pt idx="7">
                  <c:v>0.4</c:v>
                </c:pt>
                <c:pt idx="8">
                  <c:v>0.1</c:v>
                </c:pt>
                <c:pt idx="9">
                  <c:v>1.5</c:v>
                </c:pt>
                <c:pt idx="10">
                  <c:v>4.7</c:v>
                </c:pt>
                <c:pt idx="11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19-4570-A896-E888547A1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152"/>
        <c:axId val="971772464"/>
      </c:scatterChart>
      <c:valAx>
        <c:axId val="971759152"/>
        <c:scaling>
          <c:orientation val="minMax"/>
          <c:max val="2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2464"/>
        <c:crosses val="autoZero"/>
        <c:crossBetween val="midCat"/>
      </c:valAx>
      <c:valAx>
        <c:axId val="9717724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PROMEDIO ZAPOTILLO vs PROMEDIO MODEL</a:t>
            </a:r>
            <a:r>
              <a:rPr lang="es-EC" sz="1000" baseline="0"/>
              <a:t>O </a:t>
            </a:r>
            <a:r>
              <a:rPr lang="es-EC" sz="1000"/>
              <a:t>2001-2020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6904214966653786E-2"/>
                  <c:y val="-0.11173260678123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'TT MED-FINAL'!$S$37:$AD$37</c:f>
              <c:numCache>
                <c:formatCode>0.0</c:formatCode>
                <c:ptCount val="12"/>
                <c:pt idx="0">
                  <c:v>25.1</c:v>
                </c:pt>
                <c:pt idx="1">
                  <c:v>24.7</c:v>
                </c:pt>
                <c:pt idx="2">
                  <c:v>24.8</c:v>
                </c:pt>
                <c:pt idx="3">
                  <c:v>24.8</c:v>
                </c:pt>
                <c:pt idx="4">
                  <c:v>24.4</c:v>
                </c:pt>
                <c:pt idx="5">
                  <c:v>23.7</c:v>
                </c:pt>
                <c:pt idx="6">
                  <c:v>23.1</c:v>
                </c:pt>
                <c:pt idx="7">
                  <c:v>23.1</c:v>
                </c:pt>
                <c:pt idx="8">
                  <c:v>23.6</c:v>
                </c:pt>
                <c:pt idx="9">
                  <c:v>24</c:v>
                </c:pt>
                <c:pt idx="10">
                  <c:v>24.3</c:v>
                </c:pt>
                <c:pt idx="11">
                  <c:v>25</c:v>
                </c:pt>
              </c:numCache>
            </c:numRef>
          </c:xVal>
          <c:yVal>
            <c:numRef>
              <c:f>'TT MED-FINAL'!$S$38:$AD$38</c:f>
              <c:numCache>
                <c:formatCode>0.0</c:formatCode>
                <c:ptCount val="12"/>
                <c:pt idx="0">
                  <c:v>27.2</c:v>
                </c:pt>
                <c:pt idx="1">
                  <c:v>27.3</c:v>
                </c:pt>
                <c:pt idx="2">
                  <c:v>27</c:v>
                </c:pt>
                <c:pt idx="3">
                  <c:v>26.5</c:v>
                </c:pt>
                <c:pt idx="4">
                  <c:v>24.9</c:v>
                </c:pt>
                <c:pt idx="5">
                  <c:v>24.6</c:v>
                </c:pt>
                <c:pt idx="6">
                  <c:v>23.7</c:v>
                </c:pt>
                <c:pt idx="7">
                  <c:v>24.5</c:v>
                </c:pt>
                <c:pt idx="8">
                  <c:v>25.2</c:v>
                </c:pt>
                <c:pt idx="9">
                  <c:v>25.4</c:v>
                </c:pt>
                <c:pt idx="10">
                  <c:v>25.9</c:v>
                </c:pt>
                <c:pt idx="11">
                  <c:v>26.8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92E-487E-8E58-0E47D4F45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152"/>
        <c:axId val="971772464"/>
      </c:scatterChart>
      <c:valAx>
        <c:axId val="97175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2464"/>
        <c:crosses val="autoZero"/>
        <c:crossBetween val="midCat"/>
      </c:valAx>
      <c:valAx>
        <c:axId val="971772464"/>
        <c:scaling>
          <c:orientation val="minMax"/>
          <c:min val="2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1220472440944883E-3"/>
                  <c:y val="-0.341564960629921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'TT MED-FINAL'!$B$42:$M$42</c:f>
              <c:numCache>
                <c:formatCode>0.0</c:formatCode>
                <c:ptCount val="12"/>
                <c:pt idx="0">
                  <c:v>26.2</c:v>
                </c:pt>
                <c:pt idx="1">
                  <c:v>24.6</c:v>
                </c:pt>
                <c:pt idx="2">
                  <c:v>24.7</c:v>
                </c:pt>
                <c:pt idx="3">
                  <c:v>25.9</c:v>
                </c:pt>
                <c:pt idx="4">
                  <c:v>24.4</c:v>
                </c:pt>
                <c:pt idx="5">
                  <c:v>23.8</c:v>
                </c:pt>
                <c:pt idx="6">
                  <c:v>22.6</c:v>
                </c:pt>
                <c:pt idx="7">
                  <c:v>22.9</c:v>
                </c:pt>
                <c:pt idx="8">
                  <c:v>23</c:v>
                </c:pt>
                <c:pt idx="9">
                  <c:v>23.3</c:v>
                </c:pt>
                <c:pt idx="10">
                  <c:v>24.3</c:v>
                </c:pt>
                <c:pt idx="11">
                  <c:v>24.8</c:v>
                </c:pt>
              </c:numCache>
            </c:numRef>
          </c:xVal>
          <c:yVal>
            <c:numRef>
              <c:f>'TT MED-FINAL'!$B$43:$M$43</c:f>
              <c:numCache>
                <c:formatCode>0.0</c:formatCode>
                <c:ptCount val="12"/>
                <c:pt idx="0">
                  <c:v>28.3</c:v>
                </c:pt>
                <c:pt idx="1">
                  <c:v>27.3</c:v>
                </c:pt>
                <c:pt idx="2">
                  <c:v>26.8</c:v>
                </c:pt>
                <c:pt idx="3">
                  <c:v>27.4</c:v>
                </c:pt>
                <c:pt idx="4">
                  <c:v>27</c:v>
                </c:pt>
                <c:pt idx="5">
                  <c:v>26.1</c:v>
                </c:pt>
                <c:pt idx="6">
                  <c:v>24.7</c:v>
                </c:pt>
                <c:pt idx="7">
                  <c:v>24.6</c:v>
                </c:pt>
                <c:pt idx="8">
                  <c:v>24.4</c:v>
                </c:pt>
                <c:pt idx="9">
                  <c:v>24.7</c:v>
                </c:pt>
                <c:pt idx="10">
                  <c:v>25.7</c:v>
                </c:pt>
                <c:pt idx="11">
                  <c:v>26.5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35-485A-85D4-293B8329F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At val="0"/>
        <c:crossBetween val="midCat"/>
      </c:valAx>
      <c:valAx>
        <c:axId val="9717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1220472440944883E-3"/>
                  <c:y val="-0.341564960629921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'TT MED-FINAL'!$B$44:$M$44</c:f>
              <c:numCache>
                <c:formatCode>0.0</c:formatCode>
                <c:ptCount val="12"/>
                <c:pt idx="0">
                  <c:v>25.6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23.8</c:v>
                </c:pt>
                <c:pt idx="6">
                  <c:v>23.5</c:v>
                </c:pt>
                <c:pt idx="7">
                  <c:v>23.8</c:v>
                </c:pt>
                <c:pt idx="8">
                  <c:v>24.4</c:v>
                </c:pt>
                <c:pt idx="9">
                  <c:v>24.2</c:v>
                </c:pt>
                <c:pt idx="10">
                  <c:v>24.3</c:v>
                </c:pt>
                <c:pt idx="11">
                  <c:v>24.8</c:v>
                </c:pt>
              </c:numCache>
            </c:numRef>
          </c:xVal>
          <c:yVal>
            <c:numRef>
              <c:f>'TT MED-FINAL'!$B$45:$M$45</c:f>
              <c:numCache>
                <c:formatCode>0.0</c:formatCode>
                <c:ptCount val="12"/>
                <c:pt idx="0">
                  <c:v>27.6</c:v>
                </c:pt>
                <c:pt idx="1">
                  <c:v>26.9</c:v>
                </c:pt>
                <c:pt idx="2">
                  <c:v>26.2</c:v>
                </c:pt>
                <c:pt idx="3">
                  <c:v>26.3</c:v>
                </c:pt>
                <c:pt idx="4">
                  <c:v>25.4</c:v>
                </c:pt>
                <c:pt idx="5">
                  <c:v>24.3</c:v>
                </c:pt>
                <c:pt idx="6">
                  <c:v>24.2</c:v>
                </c:pt>
                <c:pt idx="7">
                  <c:v>25.1</c:v>
                </c:pt>
                <c:pt idx="8">
                  <c:v>25.9</c:v>
                </c:pt>
                <c:pt idx="9">
                  <c:v>26.1</c:v>
                </c:pt>
                <c:pt idx="10">
                  <c:v>27</c:v>
                </c:pt>
                <c:pt idx="11">
                  <c:v>27.6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BA9-4A97-B2C0-FD097F97D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'TT MED-FINAL'!$B$46:$M$46</c:f>
              <c:numCache>
                <c:formatCode>0.0</c:formatCode>
                <c:ptCount val="12"/>
                <c:pt idx="0">
                  <c:v>25</c:v>
                </c:pt>
                <c:pt idx="1">
                  <c:v>25.1</c:v>
                </c:pt>
                <c:pt idx="2">
                  <c:v>24.6</c:v>
                </c:pt>
                <c:pt idx="3">
                  <c:v>25</c:v>
                </c:pt>
                <c:pt idx="4">
                  <c:v>25</c:v>
                </c:pt>
                <c:pt idx="5">
                  <c:v>23.6</c:v>
                </c:pt>
                <c:pt idx="6">
                  <c:v>22.6</c:v>
                </c:pt>
                <c:pt idx="7">
                  <c:v>22.6</c:v>
                </c:pt>
                <c:pt idx="8">
                  <c:v>23.2</c:v>
                </c:pt>
                <c:pt idx="9">
                  <c:v>23.3</c:v>
                </c:pt>
                <c:pt idx="10">
                  <c:v>24.1</c:v>
                </c:pt>
                <c:pt idx="11">
                  <c:v>24</c:v>
                </c:pt>
              </c:numCache>
            </c:numRef>
          </c:xVal>
          <c:yVal>
            <c:numRef>
              <c:f>'TT MED-FINAL'!$B$47:$M$47</c:f>
              <c:numCache>
                <c:formatCode>0.0</c:formatCode>
                <c:ptCount val="12"/>
                <c:pt idx="0">
                  <c:v>28.1</c:v>
                </c:pt>
                <c:pt idx="1">
                  <c:v>28.8</c:v>
                </c:pt>
                <c:pt idx="2">
                  <c:v>28.3</c:v>
                </c:pt>
                <c:pt idx="3">
                  <c:v>27</c:v>
                </c:pt>
                <c:pt idx="4">
                  <c:v>26.7</c:v>
                </c:pt>
                <c:pt idx="5">
                  <c:v>24.9</c:v>
                </c:pt>
                <c:pt idx="6">
                  <c:v>25</c:v>
                </c:pt>
                <c:pt idx="7">
                  <c:v>24.3</c:v>
                </c:pt>
                <c:pt idx="8">
                  <c:v>25</c:v>
                </c:pt>
                <c:pt idx="9">
                  <c:v>24.7</c:v>
                </c:pt>
                <c:pt idx="10">
                  <c:v>26.1</c:v>
                </c:pt>
                <c:pt idx="11">
                  <c:v>26.4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3C-4F00-A1D2-FBE708225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'TT MED-FINAL'!$B$48:$M$48</c:f>
              <c:numCache>
                <c:formatCode>0.0</c:formatCode>
                <c:ptCount val="12"/>
                <c:pt idx="0">
                  <c:v>23.8</c:v>
                </c:pt>
                <c:pt idx="1">
                  <c:v>23.6</c:v>
                </c:pt>
                <c:pt idx="2">
                  <c:v>23.9</c:v>
                </c:pt>
                <c:pt idx="3">
                  <c:v>24.1</c:v>
                </c:pt>
                <c:pt idx="4">
                  <c:v>23.8</c:v>
                </c:pt>
                <c:pt idx="5">
                  <c:v>22.6</c:v>
                </c:pt>
                <c:pt idx="6">
                  <c:v>23</c:v>
                </c:pt>
                <c:pt idx="7">
                  <c:v>23.3</c:v>
                </c:pt>
                <c:pt idx="8">
                  <c:v>24</c:v>
                </c:pt>
                <c:pt idx="9">
                  <c:v>24.4</c:v>
                </c:pt>
                <c:pt idx="10">
                  <c:v>24.3</c:v>
                </c:pt>
                <c:pt idx="11">
                  <c:v>24.9</c:v>
                </c:pt>
              </c:numCache>
            </c:numRef>
          </c:xVal>
          <c:yVal>
            <c:numRef>
              <c:f>'TT MED-FINAL'!$B$49:$M$49</c:f>
              <c:numCache>
                <c:formatCode>0.0</c:formatCode>
                <c:ptCount val="12"/>
                <c:pt idx="0">
                  <c:v>26.2</c:v>
                </c:pt>
                <c:pt idx="1">
                  <c:v>26</c:v>
                </c:pt>
                <c:pt idx="2">
                  <c:v>25.9</c:v>
                </c:pt>
                <c:pt idx="3">
                  <c:v>26</c:v>
                </c:pt>
                <c:pt idx="4">
                  <c:v>24.1</c:v>
                </c:pt>
                <c:pt idx="5">
                  <c:v>22.2</c:v>
                </c:pt>
                <c:pt idx="6">
                  <c:v>23.3</c:v>
                </c:pt>
                <c:pt idx="7">
                  <c:v>24.2</c:v>
                </c:pt>
                <c:pt idx="8">
                  <c:v>25.5</c:v>
                </c:pt>
                <c:pt idx="9">
                  <c:v>25.3</c:v>
                </c:pt>
                <c:pt idx="10">
                  <c:v>25.7</c:v>
                </c:pt>
                <c:pt idx="11">
                  <c:v>26.8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0AF-4AEC-9186-0EFDB64DC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'TT MED-FINAL'!$B$50:$M$50</c:f>
              <c:numCache>
                <c:formatCode>0.0</c:formatCode>
                <c:ptCount val="12"/>
                <c:pt idx="0">
                  <c:v>24</c:v>
                </c:pt>
                <c:pt idx="1">
                  <c:v>24</c:v>
                </c:pt>
                <c:pt idx="2">
                  <c:v>24.3</c:v>
                </c:pt>
                <c:pt idx="3">
                  <c:v>24.4</c:v>
                </c:pt>
                <c:pt idx="4">
                  <c:v>24.5</c:v>
                </c:pt>
                <c:pt idx="5">
                  <c:v>24</c:v>
                </c:pt>
                <c:pt idx="6">
                  <c:v>23.5</c:v>
                </c:pt>
                <c:pt idx="7">
                  <c:v>23.9</c:v>
                </c:pt>
                <c:pt idx="8">
                  <c:v>23.9</c:v>
                </c:pt>
                <c:pt idx="9">
                  <c:v>24.9</c:v>
                </c:pt>
                <c:pt idx="10">
                  <c:v>25</c:v>
                </c:pt>
                <c:pt idx="11">
                  <c:v>25.4</c:v>
                </c:pt>
              </c:numCache>
            </c:numRef>
          </c:xVal>
          <c:yVal>
            <c:numRef>
              <c:f>'TT MED-FINAL'!$B$51:$M$51</c:f>
              <c:numCache>
                <c:formatCode>0.0</c:formatCode>
                <c:ptCount val="12"/>
                <c:pt idx="0">
                  <c:v>26.7</c:v>
                </c:pt>
                <c:pt idx="1">
                  <c:v>26</c:v>
                </c:pt>
                <c:pt idx="2">
                  <c:v>26.1</c:v>
                </c:pt>
                <c:pt idx="3">
                  <c:v>25.9</c:v>
                </c:pt>
                <c:pt idx="4">
                  <c:v>25.3</c:v>
                </c:pt>
                <c:pt idx="5">
                  <c:v>24.3</c:v>
                </c:pt>
                <c:pt idx="6">
                  <c:v>24.7</c:v>
                </c:pt>
                <c:pt idx="7">
                  <c:v>24.9</c:v>
                </c:pt>
                <c:pt idx="8">
                  <c:v>25.4</c:v>
                </c:pt>
                <c:pt idx="9">
                  <c:v>25.9</c:v>
                </c:pt>
                <c:pt idx="10">
                  <c:v>25.8</c:v>
                </c:pt>
                <c:pt idx="11">
                  <c:v>26.6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92-49DD-AB93-DFE5C8A33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'TT MED-FINAL'!$B$52:$M$52</c:f>
              <c:numCache>
                <c:formatCode>0.0</c:formatCode>
                <c:ptCount val="12"/>
                <c:pt idx="0">
                  <c:v>25.3</c:v>
                </c:pt>
                <c:pt idx="1">
                  <c:v>24.9</c:v>
                </c:pt>
                <c:pt idx="2">
                  <c:v>24.8</c:v>
                </c:pt>
                <c:pt idx="3">
                  <c:v>25.1</c:v>
                </c:pt>
                <c:pt idx="4">
                  <c:v>24.5</c:v>
                </c:pt>
                <c:pt idx="5">
                  <c:v>23.4</c:v>
                </c:pt>
                <c:pt idx="6">
                  <c:v>22.4</c:v>
                </c:pt>
                <c:pt idx="7">
                  <c:v>23</c:v>
                </c:pt>
                <c:pt idx="8">
                  <c:v>23.4</c:v>
                </c:pt>
                <c:pt idx="9">
                  <c:v>23.9</c:v>
                </c:pt>
                <c:pt idx="10">
                  <c:v>23.5</c:v>
                </c:pt>
                <c:pt idx="11">
                  <c:v>24.3</c:v>
                </c:pt>
              </c:numCache>
            </c:numRef>
          </c:xVal>
          <c:yVal>
            <c:numRef>
              <c:f>'TT MED-FINAL'!$B$53:$M$53</c:f>
              <c:numCache>
                <c:formatCode>0.0</c:formatCode>
                <c:ptCount val="12"/>
                <c:pt idx="0">
                  <c:v>26.8</c:v>
                </c:pt>
                <c:pt idx="1">
                  <c:v>26.6</c:v>
                </c:pt>
                <c:pt idx="2">
                  <c:v>26.4</c:v>
                </c:pt>
                <c:pt idx="3">
                  <c:v>26</c:v>
                </c:pt>
                <c:pt idx="4">
                  <c:v>25.1</c:v>
                </c:pt>
                <c:pt idx="5">
                  <c:v>24.7</c:v>
                </c:pt>
                <c:pt idx="6">
                  <c:v>23.6</c:v>
                </c:pt>
                <c:pt idx="7">
                  <c:v>24.3</c:v>
                </c:pt>
                <c:pt idx="8">
                  <c:v>24.3</c:v>
                </c:pt>
                <c:pt idx="9">
                  <c:v>24.8</c:v>
                </c:pt>
                <c:pt idx="10">
                  <c:v>25.2</c:v>
                </c:pt>
                <c:pt idx="11">
                  <c:v>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BA4-45E4-BE19-0C062DFCA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'TT MED-FINAL'!$B$54:$M$54</c:f>
              <c:numCache>
                <c:formatCode>0.0</c:formatCode>
                <c:ptCount val="12"/>
                <c:pt idx="0">
                  <c:v>25.3</c:v>
                </c:pt>
                <c:pt idx="1">
                  <c:v>25</c:v>
                </c:pt>
                <c:pt idx="2">
                  <c:v>26.6</c:v>
                </c:pt>
                <c:pt idx="3">
                  <c:v>24.8</c:v>
                </c:pt>
                <c:pt idx="4">
                  <c:v>25.2</c:v>
                </c:pt>
                <c:pt idx="5">
                  <c:v>24.6</c:v>
                </c:pt>
                <c:pt idx="6">
                  <c:v>23.7</c:v>
                </c:pt>
                <c:pt idx="7">
                  <c:v>23.8</c:v>
                </c:pt>
                <c:pt idx="8">
                  <c:v>24.2</c:v>
                </c:pt>
                <c:pt idx="9">
                  <c:v>23.7</c:v>
                </c:pt>
                <c:pt idx="10">
                  <c:v>24.3</c:v>
                </c:pt>
                <c:pt idx="11">
                  <c:v>25.4</c:v>
                </c:pt>
              </c:numCache>
            </c:numRef>
          </c:xVal>
          <c:yVal>
            <c:numRef>
              <c:f>'TT MED-FINAL'!$B$55:$M$55</c:f>
              <c:numCache>
                <c:formatCode>0.0</c:formatCode>
                <c:ptCount val="12"/>
                <c:pt idx="0">
                  <c:v>27.6</c:v>
                </c:pt>
                <c:pt idx="1">
                  <c:v>27.1</c:v>
                </c:pt>
                <c:pt idx="2">
                  <c:v>27.8</c:v>
                </c:pt>
                <c:pt idx="3">
                  <c:v>27.2</c:v>
                </c:pt>
                <c:pt idx="4">
                  <c:v>25.8</c:v>
                </c:pt>
                <c:pt idx="5">
                  <c:v>25.2</c:v>
                </c:pt>
                <c:pt idx="6">
                  <c:v>24.1</c:v>
                </c:pt>
                <c:pt idx="7">
                  <c:v>24.5</c:v>
                </c:pt>
                <c:pt idx="8">
                  <c:v>25.2</c:v>
                </c:pt>
                <c:pt idx="9">
                  <c:v>24.7</c:v>
                </c:pt>
                <c:pt idx="10">
                  <c:v>26.1</c:v>
                </c:pt>
                <c:pt idx="11">
                  <c:v>26.2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CA7-4651-9A1B-92B286D97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PROMEDIO ZAPOTILLO vs PROMEDIO MODEL</a:t>
            </a:r>
            <a:r>
              <a:rPr lang="es-EC" sz="1000" baseline="0"/>
              <a:t>O </a:t>
            </a:r>
            <a:r>
              <a:rPr lang="es-EC" sz="1000"/>
              <a:t>1991-2020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6904214966653786E-2"/>
                  <c:y val="-0.11173260678123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'TT MED-FINAL'!$S$39:$AD$39</c:f>
              <c:numCache>
                <c:formatCode>0.0</c:formatCode>
                <c:ptCount val="12"/>
                <c:pt idx="0">
                  <c:v>25</c:v>
                </c:pt>
                <c:pt idx="1">
                  <c:v>24.6</c:v>
                </c:pt>
                <c:pt idx="2">
                  <c:v>24.7</c:v>
                </c:pt>
                <c:pt idx="3">
                  <c:v>24.6</c:v>
                </c:pt>
                <c:pt idx="4">
                  <c:v>24.3</c:v>
                </c:pt>
                <c:pt idx="5">
                  <c:v>23.7</c:v>
                </c:pt>
                <c:pt idx="6">
                  <c:v>23.1</c:v>
                </c:pt>
                <c:pt idx="7">
                  <c:v>23.1</c:v>
                </c:pt>
                <c:pt idx="8">
                  <c:v>23.6</c:v>
                </c:pt>
                <c:pt idx="9">
                  <c:v>23.9</c:v>
                </c:pt>
                <c:pt idx="10">
                  <c:v>24.2</c:v>
                </c:pt>
                <c:pt idx="11">
                  <c:v>24.9</c:v>
                </c:pt>
              </c:numCache>
            </c:numRef>
          </c:xVal>
          <c:yVal>
            <c:numRef>
              <c:f>'TT MED-FINAL'!$S$40:$AD$40</c:f>
              <c:numCache>
                <c:formatCode>0.0</c:formatCode>
                <c:ptCount val="12"/>
                <c:pt idx="0">
                  <c:v>27.6</c:v>
                </c:pt>
                <c:pt idx="1">
                  <c:v>27.4</c:v>
                </c:pt>
                <c:pt idx="2">
                  <c:v>27</c:v>
                </c:pt>
                <c:pt idx="3">
                  <c:v>26.5</c:v>
                </c:pt>
                <c:pt idx="4">
                  <c:v>25.2</c:v>
                </c:pt>
                <c:pt idx="5">
                  <c:v>24.5</c:v>
                </c:pt>
                <c:pt idx="6">
                  <c:v>24.4</c:v>
                </c:pt>
                <c:pt idx="7">
                  <c:v>24.5</c:v>
                </c:pt>
                <c:pt idx="8">
                  <c:v>25.3</c:v>
                </c:pt>
                <c:pt idx="9">
                  <c:v>25.5</c:v>
                </c:pt>
                <c:pt idx="10">
                  <c:v>26</c:v>
                </c:pt>
                <c:pt idx="11">
                  <c:v>26.8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D7-46B7-8BC5-9696B1F30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152"/>
        <c:axId val="971772464"/>
      </c:scatterChart>
      <c:valAx>
        <c:axId val="97175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2464"/>
        <c:crosses val="autoZero"/>
        <c:crossBetween val="midCat"/>
      </c:valAx>
      <c:valAx>
        <c:axId val="971772464"/>
        <c:scaling>
          <c:orientation val="minMax"/>
          <c:min val="2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1220472440944883E-3"/>
                  <c:y val="-0.341564960629921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'RR-FINAL'!$B$44:$M$44</c:f>
              <c:numCache>
                <c:formatCode>0.0</c:formatCode>
                <c:ptCount val="12"/>
                <c:pt idx="0">
                  <c:v>45.9</c:v>
                </c:pt>
                <c:pt idx="1">
                  <c:v>127.80000000000003</c:v>
                </c:pt>
                <c:pt idx="2">
                  <c:v>154.6</c:v>
                </c:pt>
                <c:pt idx="3">
                  <c:v>76.699999999999989</c:v>
                </c:pt>
                <c:pt idx="4">
                  <c:v>24.3</c:v>
                </c:pt>
                <c:pt idx="5">
                  <c:v>6.2</c:v>
                </c:pt>
                <c:pt idx="6">
                  <c:v>0</c:v>
                </c:pt>
                <c:pt idx="7">
                  <c:v>0.3</c:v>
                </c:pt>
                <c:pt idx="8">
                  <c:v>3.6</c:v>
                </c:pt>
                <c:pt idx="9">
                  <c:v>9</c:v>
                </c:pt>
                <c:pt idx="10">
                  <c:v>8.9999999999999982</c:v>
                </c:pt>
                <c:pt idx="11">
                  <c:v>24.8</c:v>
                </c:pt>
              </c:numCache>
            </c:numRef>
          </c:xVal>
          <c:yVal>
            <c:numRef>
              <c:f>'RR-FINAL'!$B$45:$M$45</c:f>
              <c:numCache>
                <c:formatCode>0.0</c:formatCode>
                <c:ptCount val="12"/>
                <c:pt idx="0">
                  <c:v>3.2</c:v>
                </c:pt>
                <c:pt idx="1">
                  <c:v>51.7</c:v>
                </c:pt>
                <c:pt idx="2">
                  <c:v>362.8</c:v>
                </c:pt>
                <c:pt idx="3">
                  <c:v>33.1</c:v>
                </c:pt>
                <c:pt idx="4">
                  <c:v>0</c:v>
                </c:pt>
                <c:pt idx="5">
                  <c:v>4.5999999999999996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1.4</c:v>
                </c:pt>
                <c:pt idx="11">
                  <c:v>10.4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25-462D-A277-7C6AE215A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  <c:max val="18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1220472440944883E-3"/>
                  <c:y val="-0.341564960629921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'RR-FINAL'!$B$46:$M$46</c:f>
              <c:numCache>
                <c:formatCode>0.0</c:formatCode>
                <c:ptCount val="12"/>
                <c:pt idx="0">
                  <c:v>90.5</c:v>
                </c:pt>
                <c:pt idx="1">
                  <c:v>279.2</c:v>
                </c:pt>
                <c:pt idx="2">
                  <c:v>217.60000000000005</c:v>
                </c:pt>
                <c:pt idx="3">
                  <c:v>115.19999999999999</c:v>
                </c:pt>
                <c:pt idx="4">
                  <c:v>17.2</c:v>
                </c:pt>
                <c:pt idx="5">
                  <c:v>12.899999999999999</c:v>
                </c:pt>
                <c:pt idx="6">
                  <c:v>0.4</c:v>
                </c:pt>
                <c:pt idx="7">
                  <c:v>3.0999999999999996</c:v>
                </c:pt>
                <c:pt idx="8">
                  <c:v>13.100000000000001</c:v>
                </c:pt>
                <c:pt idx="9">
                  <c:v>15.9</c:v>
                </c:pt>
                <c:pt idx="10">
                  <c:v>36.4</c:v>
                </c:pt>
                <c:pt idx="11">
                  <c:v>62.099999999999987</c:v>
                </c:pt>
              </c:numCache>
            </c:numRef>
          </c:xVal>
          <c:yVal>
            <c:numRef>
              <c:f>'RR-FINAL'!$B$47:$M$47</c:f>
              <c:numCache>
                <c:formatCode>0.0</c:formatCode>
                <c:ptCount val="12"/>
                <c:pt idx="0">
                  <c:v>105.9</c:v>
                </c:pt>
                <c:pt idx="1">
                  <c:v>568.20000000000005</c:v>
                </c:pt>
                <c:pt idx="2">
                  <c:v>394</c:v>
                </c:pt>
                <c:pt idx="3">
                  <c:v>132.69999999999999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2.6</c:v>
                </c:pt>
                <c:pt idx="11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B9-4C6F-89BC-7E7AA830C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'RR-FINAL'!$B$48:$M$48</c:f>
              <c:numCache>
                <c:formatCode>0.0</c:formatCode>
                <c:ptCount val="12"/>
                <c:pt idx="0">
                  <c:v>135.19999999999999</c:v>
                </c:pt>
                <c:pt idx="1">
                  <c:v>133.10000000000002</c:v>
                </c:pt>
                <c:pt idx="2">
                  <c:v>217.49999999999994</c:v>
                </c:pt>
                <c:pt idx="3">
                  <c:v>98.500000000000014</c:v>
                </c:pt>
                <c:pt idx="4">
                  <c:v>16.000000000000004</c:v>
                </c:pt>
                <c:pt idx="5">
                  <c:v>17.7</c:v>
                </c:pt>
                <c:pt idx="6">
                  <c:v>0.9</c:v>
                </c:pt>
                <c:pt idx="7">
                  <c:v>0</c:v>
                </c:pt>
                <c:pt idx="8">
                  <c:v>1</c:v>
                </c:pt>
                <c:pt idx="9">
                  <c:v>12.100000000000001</c:v>
                </c:pt>
                <c:pt idx="10">
                  <c:v>12.700000000000001</c:v>
                </c:pt>
                <c:pt idx="11">
                  <c:v>25.4</c:v>
                </c:pt>
              </c:numCache>
            </c:numRef>
          </c:xVal>
          <c:yVal>
            <c:numRef>
              <c:f>'RR-FINAL'!$B$49:$M$49</c:f>
              <c:numCache>
                <c:formatCode>0.0</c:formatCode>
                <c:ptCount val="12"/>
                <c:pt idx="0">
                  <c:v>44.7</c:v>
                </c:pt>
                <c:pt idx="1">
                  <c:v>36.200000000000003</c:v>
                </c:pt>
                <c:pt idx="2">
                  <c:v>331.2</c:v>
                </c:pt>
                <c:pt idx="3">
                  <c:v>64.900000000000006</c:v>
                </c:pt>
                <c:pt idx="4">
                  <c:v>1.6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</c:v>
                </c:pt>
                <c:pt idx="10">
                  <c:v>1.9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A4-41A2-9D79-7C56539D6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  <c:max val="2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'RR-FINAL'!$B$50:$M$50</c:f>
              <c:numCache>
                <c:formatCode>0.0</c:formatCode>
                <c:ptCount val="12"/>
                <c:pt idx="0">
                  <c:v>164.4</c:v>
                </c:pt>
                <c:pt idx="1">
                  <c:v>340.8</c:v>
                </c:pt>
                <c:pt idx="2">
                  <c:v>360.3</c:v>
                </c:pt>
                <c:pt idx="3">
                  <c:v>187.6</c:v>
                </c:pt>
                <c:pt idx="4">
                  <c:v>38.9</c:v>
                </c:pt>
                <c:pt idx="5">
                  <c:v>21.5</c:v>
                </c:pt>
                <c:pt idx="6">
                  <c:v>8.1999999999999993</c:v>
                </c:pt>
                <c:pt idx="7">
                  <c:v>2.9000000000000004</c:v>
                </c:pt>
                <c:pt idx="8">
                  <c:v>5.0999999999999996</c:v>
                </c:pt>
                <c:pt idx="9">
                  <c:v>19.300000000000004</c:v>
                </c:pt>
                <c:pt idx="10">
                  <c:v>26.799999999999997</c:v>
                </c:pt>
                <c:pt idx="11">
                  <c:v>9.7999999999999989</c:v>
                </c:pt>
              </c:numCache>
            </c:numRef>
          </c:xVal>
          <c:yVal>
            <c:numRef>
              <c:f>'RR-FINAL'!$B$51:$M$51</c:f>
              <c:numCache>
                <c:formatCode>0.0</c:formatCode>
                <c:ptCount val="12"/>
                <c:pt idx="0">
                  <c:v>185.5</c:v>
                </c:pt>
                <c:pt idx="1">
                  <c:v>463.9</c:v>
                </c:pt>
                <c:pt idx="2">
                  <c:v>683.4</c:v>
                </c:pt>
                <c:pt idx="3">
                  <c:v>150.69999999999999</c:v>
                </c:pt>
                <c:pt idx="4">
                  <c:v>5</c:v>
                </c:pt>
                <c:pt idx="5">
                  <c:v>16.899999999999999</c:v>
                </c:pt>
                <c:pt idx="6">
                  <c:v>1.8</c:v>
                </c:pt>
                <c:pt idx="7">
                  <c:v>0</c:v>
                </c:pt>
                <c:pt idx="8">
                  <c:v>0</c:v>
                </c:pt>
                <c:pt idx="9">
                  <c:v>1.8</c:v>
                </c:pt>
                <c:pt idx="10">
                  <c:v>10.8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0E-400A-9150-9DDFCA362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2009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'RR-FINAL'!$B$52:$M$52</c:f>
              <c:numCache>
                <c:formatCode>0.0</c:formatCode>
                <c:ptCount val="12"/>
                <c:pt idx="0">
                  <c:v>229.99999999999997</c:v>
                </c:pt>
                <c:pt idx="1">
                  <c:v>257.29999999999995</c:v>
                </c:pt>
                <c:pt idx="2">
                  <c:v>198.70000000000002</c:v>
                </c:pt>
                <c:pt idx="3">
                  <c:v>66.300000000000011</c:v>
                </c:pt>
                <c:pt idx="4">
                  <c:v>21.000000000000004</c:v>
                </c:pt>
                <c:pt idx="5">
                  <c:v>7.6999999999999993</c:v>
                </c:pt>
                <c:pt idx="6">
                  <c:v>2.9000000000000004</c:v>
                </c:pt>
                <c:pt idx="7">
                  <c:v>2.7</c:v>
                </c:pt>
                <c:pt idx="8">
                  <c:v>0.30000000000000004</c:v>
                </c:pt>
                <c:pt idx="9">
                  <c:v>5.9</c:v>
                </c:pt>
                <c:pt idx="10">
                  <c:v>18.2</c:v>
                </c:pt>
                <c:pt idx="11">
                  <c:v>40.70000000000001</c:v>
                </c:pt>
              </c:numCache>
            </c:numRef>
          </c:xVal>
          <c:yVal>
            <c:numRef>
              <c:f>'RR-FINAL'!$B$53:$M$53</c:f>
              <c:numCache>
                <c:formatCode>0.0</c:formatCode>
                <c:ptCount val="12"/>
                <c:pt idx="0">
                  <c:v>205.3</c:v>
                </c:pt>
                <c:pt idx="1">
                  <c:v>327</c:v>
                </c:pt>
                <c:pt idx="2">
                  <c:v>321.60000000000002</c:v>
                </c:pt>
                <c:pt idx="3">
                  <c:v>135.30000000000001</c:v>
                </c:pt>
                <c:pt idx="4">
                  <c:v>26.6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4.2</c:v>
                </c:pt>
                <c:pt idx="11">
                  <c:v>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2E9-4441-9BED-0C0A3C3B4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'RR-FINAL'!$B$54:$M$54</c:f>
              <c:numCache>
                <c:formatCode>0.0</c:formatCode>
                <c:ptCount val="12"/>
                <c:pt idx="0">
                  <c:v>144.90000000000003</c:v>
                </c:pt>
                <c:pt idx="1">
                  <c:v>409.09999999999985</c:v>
                </c:pt>
                <c:pt idx="2">
                  <c:v>169.6</c:v>
                </c:pt>
                <c:pt idx="3">
                  <c:v>151.90000000000003</c:v>
                </c:pt>
                <c:pt idx="4">
                  <c:v>35.20000000000001</c:v>
                </c:pt>
                <c:pt idx="5">
                  <c:v>13.100000000000001</c:v>
                </c:pt>
                <c:pt idx="6">
                  <c:v>0.7</c:v>
                </c:pt>
                <c:pt idx="7">
                  <c:v>0.2</c:v>
                </c:pt>
                <c:pt idx="8">
                  <c:v>0.4</c:v>
                </c:pt>
                <c:pt idx="9">
                  <c:v>6.8000000000000007</c:v>
                </c:pt>
                <c:pt idx="10">
                  <c:v>19.099999999999998</c:v>
                </c:pt>
                <c:pt idx="11">
                  <c:v>23.400000000000002</c:v>
                </c:pt>
              </c:numCache>
            </c:numRef>
          </c:xVal>
          <c:yVal>
            <c:numRef>
              <c:f>'RR-FINAL'!$B$55:$M$55</c:f>
              <c:numCache>
                <c:formatCode>0.0</c:formatCode>
                <c:ptCount val="12"/>
                <c:pt idx="0">
                  <c:v>55.8</c:v>
                </c:pt>
                <c:pt idx="1">
                  <c:v>298.7</c:v>
                </c:pt>
                <c:pt idx="2">
                  <c:v>537.4</c:v>
                </c:pt>
                <c:pt idx="3">
                  <c:v>139.1</c:v>
                </c:pt>
                <c:pt idx="4">
                  <c:v>22</c:v>
                </c:pt>
                <c:pt idx="5">
                  <c:v>14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D8E-44BA-8A5C-57287A68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2011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4610833333333334E-2"/>
                  <c:y val="-0.27955462962962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'RR-FINAL'!$B$56:$M$56</c:f>
              <c:numCache>
                <c:formatCode>0.0</c:formatCode>
                <c:ptCount val="12"/>
                <c:pt idx="0">
                  <c:v>104.6</c:v>
                </c:pt>
                <c:pt idx="1">
                  <c:v>68.09999999999998</c:v>
                </c:pt>
                <c:pt idx="2">
                  <c:v>48.9</c:v>
                </c:pt>
                <c:pt idx="3">
                  <c:v>175.39999999999998</c:v>
                </c:pt>
                <c:pt idx="4">
                  <c:v>16.7</c:v>
                </c:pt>
                <c:pt idx="5">
                  <c:v>12.399999999999999</c:v>
                </c:pt>
                <c:pt idx="6">
                  <c:v>3.5000000000000004</c:v>
                </c:pt>
                <c:pt idx="7">
                  <c:v>0.4</c:v>
                </c:pt>
                <c:pt idx="8">
                  <c:v>6.8999999999999995</c:v>
                </c:pt>
                <c:pt idx="9">
                  <c:v>9.1</c:v>
                </c:pt>
                <c:pt idx="10">
                  <c:v>28.999999999999996</c:v>
                </c:pt>
                <c:pt idx="11">
                  <c:v>43.099999999999994</c:v>
                </c:pt>
              </c:numCache>
            </c:numRef>
          </c:xVal>
          <c:yVal>
            <c:numRef>
              <c:f>'RR-FINAL'!$B$57:$M$57</c:f>
              <c:numCache>
                <c:formatCode>0.0</c:formatCode>
                <c:ptCount val="12"/>
                <c:pt idx="0">
                  <c:v>10.7</c:v>
                </c:pt>
                <c:pt idx="1">
                  <c:v>98.1</c:v>
                </c:pt>
                <c:pt idx="2">
                  <c:v>7.5</c:v>
                </c:pt>
                <c:pt idx="3">
                  <c:v>211.5</c:v>
                </c:pt>
                <c:pt idx="4">
                  <c:v>13.1</c:v>
                </c:pt>
                <c:pt idx="5">
                  <c:v>15.3</c:v>
                </c:pt>
                <c:pt idx="6">
                  <c:v>0.7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4.8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06-47BE-9B01-90FC9E277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568"/>
        <c:axId val="971775792"/>
      </c:scatterChart>
      <c:valAx>
        <c:axId val="971759568"/>
        <c:scaling>
          <c:orientation val="minMax"/>
          <c:max val="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5792"/>
        <c:crosses val="autoZero"/>
        <c:crossBetween val="midCat"/>
      </c:valAx>
      <c:valAx>
        <c:axId val="971775792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568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000"/>
              <a:t>PROMEDIO ZAPOTILLO vs PROMEDIO MODEL</a:t>
            </a:r>
            <a:r>
              <a:rPr lang="es-EC" sz="1000" baseline="0"/>
              <a:t>O </a:t>
            </a:r>
            <a:r>
              <a:rPr lang="es-EC" sz="1000"/>
              <a:t>1991-2020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</c:trendlineLbl>
          </c:trendline>
          <c:xVal>
            <c:numRef>
              <c:f>'RR-FINAL'!$S$39:$AD$39</c:f>
              <c:numCache>
                <c:formatCode>0.0</c:formatCode>
                <c:ptCount val="12"/>
                <c:pt idx="0">
                  <c:v>132.80000000000001</c:v>
                </c:pt>
                <c:pt idx="1">
                  <c:v>245.6</c:v>
                </c:pt>
                <c:pt idx="2">
                  <c:v>264.2</c:v>
                </c:pt>
                <c:pt idx="3">
                  <c:v>165.1</c:v>
                </c:pt>
                <c:pt idx="4">
                  <c:v>48</c:v>
                </c:pt>
                <c:pt idx="5">
                  <c:v>10.1</c:v>
                </c:pt>
                <c:pt idx="6">
                  <c:v>3</c:v>
                </c:pt>
                <c:pt idx="7">
                  <c:v>2.2000000000000002</c:v>
                </c:pt>
                <c:pt idx="8">
                  <c:v>9.6</c:v>
                </c:pt>
                <c:pt idx="9">
                  <c:v>15.2</c:v>
                </c:pt>
                <c:pt idx="10">
                  <c:v>23.1</c:v>
                </c:pt>
                <c:pt idx="11">
                  <c:v>59.9</c:v>
                </c:pt>
              </c:numCache>
            </c:numRef>
          </c:xVal>
          <c:yVal>
            <c:numRef>
              <c:f>'RR-FINAL'!$S$40:$AD$40</c:f>
              <c:numCache>
                <c:formatCode>0.0</c:formatCode>
                <c:ptCount val="12"/>
                <c:pt idx="0">
                  <c:v>122</c:v>
                </c:pt>
                <c:pt idx="1">
                  <c:v>228.2</c:v>
                </c:pt>
                <c:pt idx="2">
                  <c:v>342</c:v>
                </c:pt>
                <c:pt idx="3">
                  <c:v>145</c:v>
                </c:pt>
                <c:pt idx="4">
                  <c:v>23.4</c:v>
                </c:pt>
                <c:pt idx="5">
                  <c:v>2.9</c:v>
                </c:pt>
                <c:pt idx="6">
                  <c:v>0.4</c:v>
                </c:pt>
                <c:pt idx="7">
                  <c:v>0.3</c:v>
                </c:pt>
                <c:pt idx="8">
                  <c:v>1</c:v>
                </c:pt>
                <c:pt idx="9">
                  <c:v>1.6</c:v>
                </c:pt>
                <c:pt idx="10">
                  <c:v>4</c:v>
                </c:pt>
                <c:pt idx="11">
                  <c:v>23.2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C3-48C0-B390-E3A2CEF2F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759152"/>
        <c:axId val="971772464"/>
      </c:scatterChart>
      <c:valAx>
        <c:axId val="971759152"/>
        <c:scaling>
          <c:orientation val="minMax"/>
          <c:max val="2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72464"/>
        <c:crosses val="autoZero"/>
        <c:crossBetween val="midCat"/>
      </c:valAx>
      <c:valAx>
        <c:axId val="971772464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71759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13446</xdr:colOff>
      <xdr:row>42</xdr:row>
      <xdr:rowOff>80684</xdr:rowOff>
    </xdr:from>
    <xdr:to>
      <xdr:col>25</xdr:col>
      <xdr:colOff>4482</xdr:colOff>
      <xdr:row>57</xdr:row>
      <xdr:rowOff>134473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4DC249C-3E59-4344-AF38-72F43682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13447</xdr:colOff>
      <xdr:row>58</xdr:row>
      <xdr:rowOff>0</xdr:rowOff>
    </xdr:from>
    <xdr:to>
      <xdr:col>9</xdr:col>
      <xdr:colOff>242718</xdr:colOff>
      <xdr:row>64</xdr:row>
      <xdr:rowOff>4236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5B4E286-FCE0-48EA-B03D-71CB6CF0B1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58</xdr:row>
      <xdr:rowOff>0</xdr:rowOff>
    </xdr:from>
    <xdr:to>
      <xdr:col>18</xdr:col>
      <xdr:colOff>283058</xdr:colOff>
      <xdr:row>64</xdr:row>
      <xdr:rowOff>4236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3E411-9635-4592-AF17-F47596A88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9</xdr:col>
      <xdr:colOff>229271</xdr:colOff>
      <xdr:row>72</xdr:row>
      <xdr:rowOff>4236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F1A646F-B8F6-4BC7-87F9-1F386ECC0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66</xdr:row>
      <xdr:rowOff>0</xdr:rowOff>
    </xdr:from>
    <xdr:to>
      <xdr:col>18</xdr:col>
      <xdr:colOff>283058</xdr:colOff>
      <xdr:row>72</xdr:row>
      <xdr:rowOff>4236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E41858F-1BEA-4AEA-AC6B-AA59EDAAE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73</xdr:row>
      <xdr:rowOff>0</xdr:rowOff>
    </xdr:from>
    <xdr:to>
      <xdr:col>9</xdr:col>
      <xdr:colOff>229271</xdr:colOff>
      <xdr:row>79</xdr:row>
      <xdr:rowOff>4235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49C6C399-EC97-4572-A961-2A5DD255C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73</xdr:row>
      <xdr:rowOff>0</xdr:rowOff>
    </xdr:from>
    <xdr:to>
      <xdr:col>18</xdr:col>
      <xdr:colOff>283058</xdr:colOff>
      <xdr:row>79</xdr:row>
      <xdr:rowOff>4235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73C69063-731D-48D8-8F2B-FD8BD32B1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9</xdr:col>
      <xdr:colOff>229271</xdr:colOff>
      <xdr:row>86</xdr:row>
      <xdr:rowOff>4235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7444FC97-EE5B-4A0B-85EF-28C1CEE85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42</xdr:row>
      <xdr:rowOff>26895</xdr:rowOff>
    </xdr:from>
    <xdr:to>
      <xdr:col>34</xdr:col>
      <xdr:colOff>726141</xdr:colOff>
      <xdr:row>57</xdr:row>
      <xdr:rowOff>80684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4A5B24B3-009E-406F-A6FB-843C66E1D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21415</xdr:colOff>
      <xdr:row>40</xdr:row>
      <xdr:rowOff>35360</xdr:rowOff>
    </xdr:from>
    <xdr:to>
      <xdr:col>25</xdr:col>
      <xdr:colOff>6474</xdr:colOff>
      <xdr:row>55</xdr:row>
      <xdr:rowOff>96121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EB221A-D2F8-42C0-9C3C-F4CD8601E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13447</xdr:colOff>
      <xdr:row>56</xdr:row>
      <xdr:rowOff>0</xdr:rowOff>
    </xdr:from>
    <xdr:to>
      <xdr:col>9</xdr:col>
      <xdr:colOff>242718</xdr:colOff>
      <xdr:row>62</xdr:row>
      <xdr:rowOff>4236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1FE3E93-AB0B-464B-8D0E-BD2BEF032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56</xdr:row>
      <xdr:rowOff>0</xdr:rowOff>
    </xdr:from>
    <xdr:to>
      <xdr:col>18</xdr:col>
      <xdr:colOff>283058</xdr:colOff>
      <xdr:row>62</xdr:row>
      <xdr:rowOff>4236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ABB2256-AFB1-4AA4-A77E-8C441FAFF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64</xdr:row>
      <xdr:rowOff>0</xdr:rowOff>
    </xdr:from>
    <xdr:to>
      <xdr:col>9</xdr:col>
      <xdr:colOff>229271</xdr:colOff>
      <xdr:row>70</xdr:row>
      <xdr:rowOff>4236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107E1F3-C374-4063-AD3B-E51F7B700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64</xdr:row>
      <xdr:rowOff>0</xdr:rowOff>
    </xdr:from>
    <xdr:to>
      <xdr:col>18</xdr:col>
      <xdr:colOff>283058</xdr:colOff>
      <xdr:row>70</xdr:row>
      <xdr:rowOff>4236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1871A15-DCC7-4FAC-8E98-70C7AEEF1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9</xdr:col>
      <xdr:colOff>229271</xdr:colOff>
      <xdr:row>77</xdr:row>
      <xdr:rowOff>4235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348AB8B-3D96-4B2D-9D53-60D99B5B3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71</xdr:row>
      <xdr:rowOff>0</xdr:rowOff>
    </xdr:from>
    <xdr:to>
      <xdr:col>18</xdr:col>
      <xdr:colOff>283058</xdr:colOff>
      <xdr:row>77</xdr:row>
      <xdr:rowOff>4235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5AC192B-7D3E-4DB9-A1AF-E2B3E9DBB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9</xdr:col>
      <xdr:colOff>229271</xdr:colOff>
      <xdr:row>84</xdr:row>
      <xdr:rowOff>4235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C7337F51-6A34-472A-A22F-FB38EE456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40</xdr:row>
      <xdr:rowOff>25401</xdr:rowOff>
    </xdr:from>
    <xdr:to>
      <xdr:col>34</xdr:col>
      <xdr:colOff>730126</xdr:colOff>
      <xdr:row>55</xdr:row>
      <xdr:rowOff>86162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65340C3-0942-43C0-B607-6649DFDB6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RowHeight="13.8" x14ac:dyDescent="0.3"/>
  <cols>
    <col min="1" max="1" width="7.109375" style="2" bestFit="1" customWidth="1"/>
    <col min="2" max="13" width="6" style="2" bestFit="1" customWidth="1"/>
    <col min="14" max="14" width="5.88671875" style="2" bestFit="1" customWidth="1"/>
    <col min="15" max="15" width="6.88671875" style="2" bestFit="1" customWidth="1"/>
    <col min="16" max="16" width="5.88671875" style="2" bestFit="1" customWidth="1"/>
    <col min="17" max="17" width="2.77734375" style="2" customWidth="1"/>
    <col min="18" max="19" width="5.88671875" style="2" bestFit="1" customWidth="1"/>
    <col min="20" max="16384" width="11.5546875" style="2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3">
      <c r="A2" s="3">
        <v>1991</v>
      </c>
      <c r="B2" s="4"/>
      <c r="C2" s="4">
        <v>113.7</v>
      </c>
      <c r="D2" s="4">
        <v>163.5</v>
      </c>
      <c r="E2" s="4">
        <v>5.6</v>
      </c>
      <c r="F2" s="4">
        <v>0</v>
      </c>
      <c r="G2" s="4">
        <v>0</v>
      </c>
      <c r="H2" s="4"/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f t="shared" ref="N2:N31" si="0">SUM(B2:M2)</f>
        <v>282.8</v>
      </c>
      <c r="O2" s="4">
        <f t="shared" ref="O2:O31" si="1">ROUND(AVERAGE(B2:M2),1)</f>
        <v>28.3</v>
      </c>
    </row>
    <row r="3" spans="1:15" x14ac:dyDescent="0.3">
      <c r="A3" s="3">
        <v>1992</v>
      </c>
      <c r="B3" s="4">
        <v>36.299999999999997</v>
      </c>
      <c r="C3" s="4">
        <v>95.9</v>
      </c>
      <c r="D3" s="4">
        <v>392.8</v>
      </c>
      <c r="E3" s="4">
        <v>172</v>
      </c>
      <c r="F3" s="4">
        <v>155.5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f t="shared" ref="N3:N11" si="2">SUM(B3:M3)</f>
        <v>852.5</v>
      </c>
      <c r="O3" s="4">
        <f t="shared" ref="O3:O11" si="3">ROUND(AVERAGE(B3:M3),1)</f>
        <v>71</v>
      </c>
    </row>
    <row r="4" spans="1:15" x14ac:dyDescent="0.3">
      <c r="A4" s="3">
        <v>1993</v>
      </c>
      <c r="B4" s="4">
        <v>2.7</v>
      </c>
      <c r="C4" s="4">
        <v>283.39999999999998</v>
      </c>
      <c r="D4" s="4">
        <v>675.4</v>
      </c>
      <c r="E4" s="4">
        <v>300.2</v>
      </c>
      <c r="F4" s="4">
        <v>67.7</v>
      </c>
      <c r="G4" s="4">
        <v>0</v>
      </c>
      <c r="H4" s="4">
        <v>0.6</v>
      </c>
      <c r="I4" s="4"/>
      <c r="J4" s="4"/>
      <c r="K4" s="4"/>
      <c r="L4" s="4"/>
      <c r="M4" s="4"/>
      <c r="N4" s="4">
        <f t="shared" si="2"/>
        <v>1330</v>
      </c>
      <c r="O4" s="4">
        <f t="shared" si="3"/>
        <v>190</v>
      </c>
    </row>
    <row r="5" spans="1:15" x14ac:dyDescent="0.3">
      <c r="A5" s="3">
        <v>1994</v>
      </c>
      <c r="B5" s="4"/>
      <c r="C5" s="4"/>
      <c r="D5" s="4"/>
      <c r="E5" s="4"/>
      <c r="F5" s="4"/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12.8</v>
      </c>
      <c r="N5" s="4">
        <f t="shared" si="2"/>
        <v>12.8</v>
      </c>
      <c r="O5" s="4">
        <f t="shared" si="3"/>
        <v>1.8</v>
      </c>
    </row>
    <row r="6" spans="1:15" x14ac:dyDescent="0.3">
      <c r="A6" s="3">
        <v>1995</v>
      </c>
      <c r="B6" s="4">
        <v>4.8</v>
      </c>
      <c r="C6" s="4">
        <v>0</v>
      </c>
      <c r="D6" s="4">
        <v>3.2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1.3</v>
      </c>
      <c r="L6" s="4">
        <v>0</v>
      </c>
      <c r="M6" s="4">
        <v>14.6</v>
      </c>
      <c r="N6" s="4">
        <f t="shared" si="2"/>
        <v>24.9</v>
      </c>
      <c r="O6" s="4">
        <f t="shared" si="3"/>
        <v>2.1</v>
      </c>
    </row>
    <row r="7" spans="1:15" x14ac:dyDescent="0.3">
      <c r="A7" s="3">
        <v>1996</v>
      </c>
      <c r="B7" s="4">
        <v>5.8</v>
      </c>
      <c r="C7" s="4">
        <v>39.700000000000003</v>
      </c>
      <c r="D7" s="4">
        <v>38.6</v>
      </c>
      <c r="E7" s="4">
        <v>3.4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1.4</v>
      </c>
      <c r="L7" s="4">
        <v>0</v>
      </c>
      <c r="M7" s="4">
        <v>1</v>
      </c>
      <c r="N7" s="4">
        <f t="shared" si="2"/>
        <v>89.9</v>
      </c>
      <c r="O7" s="4">
        <f t="shared" si="3"/>
        <v>7.5</v>
      </c>
    </row>
    <row r="8" spans="1:15" x14ac:dyDescent="0.3">
      <c r="A8" s="3">
        <v>1997</v>
      </c>
      <c r="B8" s="4">
        <v>7.8</v>
      </c>
      <c r="C8" s="4">
        <v>112.4</v>
      </c>
      <c r="D8" s="4">
        <v>133.9</v>
      </c>
      <c r="E8" s="4">
        <v>242.8</v>
      </c>
      <c r="F8" s="4">
        <v>39.200000000000003</v>
      </c>
      <c r="G8" s="4">
        <v>4.4000000000000004</v>
      </c>
      <c r="H8" s="4">
        <v>0</v>
      </c>
      <c r="I8" s="4">
        <v>0.5</v>
      </c>
      <c r="J8" s="4">
        <v>24.7</v>
      </c>
      <c r="K8" s="4">
        <v>10</v>
      </c>
      <c r="L8" s="4">
        <v>21.2</v>
      </c>
      <c r="M8" s="4">
        <v>336.2</v>
      </c>
      <c r="N8" s="4">
        <f t="shared" si="2"/>
        <v>933.10000000000014</v>
      </c>
      <c r="O8" s="4">
        <f t="shared" si="3"/>
        <v>77.8</v>
      </c>
    </row>
    <row r="9" spans="1:15" x14ac:dyDescent="0.3">
      <c r="A9" s="3">
        <v>1998</v>
      </c>
      <c r="B9" s="4">
        <v>619.4</v>
      </c>
      <c r="C9" s="4">
        <v>568.5</v>
      </c>
      <c r="D9" s="4">
        <v>685.6</v>
      </c>
      <c r="E9" s="4">
        <v>883.7</v>
      </c>
      <c r="F9" s="4">
        <v>73.5</v>
      </c>
      <c r="G9" s="4">
        <v>0</v>
      </c>
      <c r="H9" s="4">
        <v>0</v>
      </c>
      <c r="I9" s="4">
        <v>0</v>
      </c>
      <c r="J9" s="4">
        <v>0</v>
      </c>
      <c r="K9" s="4">
        <v>4.0999999999999996</v>
      </c>
      <c r="L9" s="4">
        <v>0</v>
      </c>
      <c r="M9" s="4">
        <v>1.7</v>
      </c>
      <c r="N9" s="4">
        <f t="shared" si="2"/>
        <v>2836.4999999999995</v>
      </c>
      <c r="O9" s="4">
        <f t="shared" si="3"/>
        <v>236.4</v>
      </c>
    </row>
    <row r="10" spans="1:15" x14ac:dyDescent="0.3">
      <c r="A10" s="3">
        <v>1999</v>
      </c>
      <c r="B10" s="4">
        <v>14</v>
      </c>
      <c r="C10" s="4">
        <v>412.3</v>
      </c>
      <c r="D10" s="4">
        <v>180.2</v>
      </c>
      <c r="E10" s="4">
        <v>51.8</v>
      </c>
      <c r="F10" s="4">
        <v>22.1</v>
      </c>
      <c r="G10" s="4">
        <v>1.5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2</v>
      </c>
      <c r="N10" s="4">
        <f t="shared" si="2"/>
        <v>683.9</v>
      </c>
      <c r="O10" s="4">
        <f t="shared" si="3"/>
        <v>57</v>
      </c>
    </row>
    <row r="11" spans="1:15" x14ac:dyDescent="0.3">
      <c r="A11" s="3">
        <v>2000</v>
      </c>
      <c r="B11" s="4"/>
      <c r="C11" s="4">
        <v>205.8</v>
      </c>
      <c r="D11" s="4">
        <v>373.2</v>
      </c>
      <c r="E11" s="4">
        <v>157.30000000000001</v>
      </c>
      <c r="F11" s="4">
        <v>23.7</v>
      </c>
      <c r="G11" s="4">
        <v>7.1</v>
      </c>
      <c r="H11" s="4">
        <v>0</v>
      </c>
      <c r="I11" s="4">
        <v>0</v>
      </c>
      <c r="J11" s="4">
        <v>2.2000000000000002</v>
      </c>
      <c r="K11" s="4">
        <v>0</v>
      </c>
      <c r="L11" s="4">
        <v>0</v>
      </c>
      <c r="M11" s="4">
        <v>85.2</v>
      </c>
      <c r="N11" s="4">
        <f t="shared" si="2"/>
        <v>854.50000000000011</v>
      </c>
      <c r="O11" s="4">
        <f t="shared" si="3"/>
        <v>77.7</v>
      </c>
    </row>
    <row r="12" spans="1:15" x14ac:dyDescent="0.3">
      <c r="A12" s="3">
        <v>2001</v>
      </c>
      <c r="B12" s="4">
        <v>250</v>
      </c>
      <c r="C12" s="4">
        <v>144.69999999999999</v>
      </c>
      <c r="D12" s="4">
        <v>485</v>
      </c>
      <c r="E12" s="4">
        <v>247.7</v>
      </c>
      <c r="F12" s="4">
        <v>2</v>
      </c>
      <c r="G12" s="4">
        <v>0</v>
      </c>
      <c r="H12" s="4">
        <v>0</v>
      </c>
      <c r="I12" s="4">
        <v>0</v>
      </c>
      <c r="J12" s="4">
        <v>0</v>
      </c>
      <c r="K12" s="4"/>
      <c r="L12" s="4"/>
      <c r="M12" s="4">
        <v>4.8</v>
      </c>
      <c r="N12" s="4">
        <f t="shared" ref="N12" si="4">SUM(B12:M12)</f>
        <v>1134.2</v>
      </c>
      <c r="O12" s="4">
        <f t="shared" ref="O12" si="5">ROUND(AVERAGE(B12:M12),1)</f>
        <v>113.4</v>
      </c>
    </row>
    <row r="13" spans="1:15" x14ac:dyDescent="0.3">
      <c r="A13" s="3">
        <v>2002</v>
      </c>
      <c r="B13" s="4">
        <v>55.2</v>
      </c>
      <c r="C13" s="4">
        <v>84.3</v>
      </c>
      <c r="D13" s="4">
        <v>945.7</v>
      </c>
      <c r="E13" s="4">
        <v>280.89999999999998</v>
      </c>
      <c r="F13" s="4">
        <v>12.6</v>
      </c>
      <c r="G13" s="4">
        <v>0</v>
      </c>
      <c r="H13" s="4">
        <v>0</v>
      </c>
      <c r="I13" s="4">
        <v>2</v>
      </c>
      <c r="J13" s="4">
        <v>0</v>
      </c>
      <c r="K13" s="4">
        <v>5.7</v>
      </c>
      <c r="L13" s="4">
        <v>23.6</v>
      </c>
      <c r="M13" s="4">
        <v>0</v>
      </c>
      <c r="N13" s="4">
        <f t="shared" si="0"/>
        <v>1409.9999999999998</v>
      </c>
      <c r="O13" s="4">
        <f t="shared" si="1"/>
        <v>117.5</v>
      </c>
    </row>
    <row r="14" spans="1:15" x14ac:dyDescent="0.3">
      <c r="A14" s="3">
        <v>2003</v>
      </c>
      <c r="B14" s="4">
        <v>79.2</v>
      </c>
      <c r="C14" s="4">
        <v>60.9</v>
      </c>
      <c r="D14" s="4">
        <v>96.5</v>
      </c>
      <c r="E14" s="4">
        <v>0</v>
      </c>
      <c r="F14" s="4"/>
      <c r="G14" s="4"/>
      <c r="H14" s="4">
        <v>0</v>
      </c>
      <c r="I14" s="4">
        <v>0</v>
      </c>
      <c r="J14" s="4"/>
      <c r="K14" s="4">
        <v>0</v>
      </c>
      <c r="L14" s="4"/>
      <c r="M14" s="4">
        <v>6.5</v>
      </c>
      <c r="N14" s="4">
        <f t="shared" si="0"/>
        <v>243.1</v>
      </c>
      <c r="O14" s="4">
        <f t="shared" si="1"/>
        <v>30.4</v>
      </c>
    </row>
    <row r="15" spans="1:15" x14ac:dyDescent="0.3">
      <c r="A15" s="3">
        <v>2004</v>
      </c>
      <c r="B15" s="4">
        <v>141.1</v>
      </c>
      <c r="C15" s="4">
        <v>50.1</v>
      </c>
      <c r="D15" s="4">
        <v>28.6</v>
      </c>
      <c r="E15" s="4">
        <v>25.5</v>
      </c>
      <c r="F15" s="4"/>
      <c r="G15" s="4">
        <v>0</v>
      </c>
      <c r="H15" s="4">
        <v>4</v>
      </c>
      <c r="I15" s="4">
        <v>0</v>
      </c>
      <c r="J15" s="4"/>
      <c r="K15" s="4">
        <v>3</v>
      </c>
      <c r="L15" s="4">
        <v>0.6</v>
      </c>
      <c r="M15" s="4">
        <v>13.5</v>
      </c>
      <c r="N15" s="4">
        <f t="shared" si="0"/>
        <v>266.39999999999998</v>
      </c>
      <c r="O15" s="4">
        <f t="shared" si="1"/>
        <v>26.6</v>
      </c>
    </row>
    <row r="16" spans="1:15" x14ac:dyDescent="0.3">
      <c r="A16" s="3">
        <v>2005</v>
      </c>
      <c r="B16" s="4">
        <v>3.2</v>
      </c>
      <c r="C16" s="4">
        <v>51.7</v>
      </c>
      <c r="D16" s="4">
        <v>362.8</v>
      </c>
      <c r="E16" s="4">
        <v>33.1</v>
      </c>
      <c r="F16" s="4">
        <v>0</v>
      </c>
      <c r="G16" s="4">
        <v>4.5999999999999996</v>
      </c>
      <c r="H16" s="4">
        <v>0</v>
      </c>
      <c r="I16" s="4">
        <v>0</v>
      </c>
      <c r="J16" s="4">
        <v>0</v>
      </c>
      <c r="K16" s="4">
        <v>0.8</v>
      </c>
      <c r="L16" s="4">
        <v>1.4</v>
      </c>
      <c r="M16" s="4">
        <v>10.4</v>
      </c>
      <c r="N16" s="4">
        <f t="shared" si="0"/>
        <v>468.00000000000006</v>
      </c>
      <c r="O16" s="4">
        <f t="shared" si="1"/>
        <v>39</v>
      </c>
    </row>
    <row r="17" spans="1:15" x14ac:dyDescent="0.3">
      <c r="A17" s="3">
        <v>2006</v>
      </c>
      <c r="B17" s="4">
        <v>105.9</v>
      </c>
      <c r="C17" s="4">
        <v>568.20000000000005</v>
      </c>
      <c r="D17" s="4">
        <v>394</v>
      </c>
      <c r="E17" s="4">
        <v>132.69999999999999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2.6</v>
      </c>
      <c r="M17" s="4">
        <v>6.6</v>
      </c>
      <c r="N17" s="4">
        <f t="shared" si="0"/>
        <v>1209.9999999999998</v>
      </c>
      <c r="O17" s="4">
        <f t="shared" si="1"/>
        <v>100.8</v>
      </c>
    </row>
    <row r="18" spans="1:15" x14ac:dyDescent="0.3">
      <c r="A18" s="3">
        <v>2007</v>
      </c>
      <c r="B18" s="4">
        <v>44.7</v>
      </c>
      <c r="C18" s="4">
        <v>36.200000000000003</v>
      </c>
      <c r="D18" s="4">
        <v>331.2</v>
      </c>
      <c r="E18" s="4">
        <v>64.900000000000006</v>
      </c>
      <c r="F18" s="4">
        <v>1.6</v>
      </c>
      <c r="G18" s="4">
        <v>0</v>
      </c>
      <c r="H18" s="4">
        <v>0</v>
      </c>
      <c r="I18" s="4">
        <v>0</v>
      </c>
      <c r="J18" s="4">
        <v>0</v>
      </c>
      <c r="K18" s="4">
        <v>0.4</v>
      </c>
      <c r="L18" s="4">
        <v>1.9</v>
      </c>
      <c r="M18" s="4">
        <v>0</v>
      </c>
      <c r="N18" s="4">
        <f t="shared" si="0"/>
        <v>480.9</v>
      </c>
      <c r="O18" s="4">
        <f t="shared" si="1"/>
        <v>40.1</v>
      </c>
    </row>
    <row r="19" spans="1:15" x14ac:dyDescent="0.3">
      <c r="A19" s="3">
        <v>2008</v>
      </c>
      <c r="B19" s="4">
        <v>185.5</v>
      </c>
      <c r="C19" s="4">
        <v>463.9</v>
      </c>
      <c r="D19" s="4">
        <v>683.4</v>
      </c>
      <c r="E19" s="4">
        <v>150.69999999999999</v>
      </c>
      <c r="F19" s="4">
        <v>5</v>
      </c>
      <c r="G19" s="4">
        <v>2.9</v>
      </c>
      <c r="H19" s="4">
        <v>1.8</v>
      </c>
      <c r="I19" s="4">
        <v>0</v>
      </c>
      <c r="J19" s="4">
        <v>0</v>
      </c>
      <c r="K19" s="4">
        <v>1.8</v>
      </c>
      <c r="L19" s="4">
        <v>10.8</v>
      </c>
      <c r="M19" s="4">
        <v>0</v>
      </c>
      <c r="N19" s="4">
        <f t="shared" si="0"/>
        <v>1505.8</v>
      </c>
      <c r="O19" s="4">
        <f t="shared" si="1"/>
        <v>125.5</v>
      </c>
    </row>
    <row r="20" spans="1:15" x14ac:dyDescent="0.3">
      <c r="A20" s="3">
        <v>2009</v>
      </c>
      <c r="B20" s="4">
        <v>205.3</v>
      </c>
      <c r="C20" s="4">
        <v>327</v>
      </c>
      <c r="D20" s="4">
        <v>321.60000000000002</v>
      </c>
      <c r="E20" s="4">
        <v>135.30000000000001</v>
      </c>
      <c r="F20" s="4">
        <v>66.599999999999994</v>
      </c>
      <c r="G20" s="4">
        <v>0</v>
      </c>
      <c r="H20" s="4">
        <v>0</v>
      </c>
      <c r="I20" s="4">
        <v>0</v>
      </c>
      <c r="J20" s="4">
        <v>0</v>
      </c>
      <c r="K20" s="4">
        <v>1.1000000000000001</v>
      </c>
      <c r="L20" s="4">
        <v>4.2</v>
      </c>
      <c r="M20" s="4">
        <v>9.1</v>
      </c>
      <c r="N20" s="4">
        <f t="shared" si="0"/>
        <v>1070.1999999999998</v>
      </c>
      <c r="O20" s="4">
        <f t="shared" si="1"/>
        <v>89.2</v>
      </c>
    </row>
    <row r="21" spans="1:15" x14ac:dyDescent="0.3">
      <c r="A21" s="3">
        <v>2010</v>
      </c>
      <c r="B21" s="4">
        <v>55.8</v>
      </c>
      <c r="C21" s="4">
        <v>298.7</v>
      </c>
      <c r="D21" s="4">
        <v>537.4</v>
      </c>
      <c r="E21" s="4">
        <v>139.1</v>
      </c>
      <c r="F21" s="4">
        <v>22</v>
      </c>
      <c r="G21" s="4">
        <v>4</v>
      </c>
      <c r="H21" s="4">
        <v>0</v>
      </c>
      <c r="I21" s="4">
        <v>0</v>
      </c>
      <c r="J21" s="4">
        <v>0</v>
      </c>
      <c r="K21" s="4">
        <v>0.2</v>
      </c>
      <c r="L21" s="4">
        <v>0</v>
      </c>
      <c r="M21" s="4">
        <v>5.3</v>
      </c>
      <c r="N21" s="4">
        <f t="shared" si="0"/>
        <v>1062.5</v>
      </c>
      <c r="O21" s="4">
        <f t="shared" si="1"/>
        <v>88.5</v>
      </c>
    </row>
    <row r="22" spans="1:15" x14ac:dyDescent="0.3">
      <c r="A22" s="3">
        <v>2011</v>
      </c>
      <c r="B22" s="4">
        <v>10.7</v>
      </c>
      <c r="C22" s="4">
        <v>98.1</v>
      </c>
      <c r="D22" s="4">
        <v>7.5</v>
      </c>
      <c r="E22" s="4">
        <v>211.5</v>
      </c>
      <c r="F22" s="4">
        <v>13.1</v>
      </c>
      <c r="G22" s="4">
        <v>15.3</v>
      </c>
      <c r="H22" s="4">
        <v>0.7</v>
      </c>
      <c r="I22" s="4">
        <v>0</v>
      </c>
      <c r="J22" s="4">
        <v>0</v>
      </c>
      <c r="K22" s="4">
        <v>0</v>
      </c>
      <c r="L22" s="4">
        <v>4.8</v>
      </c>
      <c r="M22" s="4">
        <v>0</v>
      </c>
      <c r="N22" s="4">
        <f t="shared" si="0"/>
        <v>361.70000000000005</v>
      </c>
      <c r="O22" s="4">
        <f t="shared" si="1"/>
        <v>30.1</v>
      </c>
    </row>
    <row r="23" spans="1:15" x14ac:dyDescent="0.3">
      <c r="A23" s="3">
        <v>2012</v>
      </c>
      <c r="B23" s="4"/>
      <c r="C23" s="4"/>
      <c r="D23" s="4"/>
      <c r="E23" s="4"/>
      <c r="F23" s="4"/>
      <c r="G23" s="4"/>
      <c r="H23" s="4">
        <v>0</v>
      </c>
      <c r="I23" s="4">
        <v>0</v>
      </c>
      <c r="J23" s="4">
        <v>0</v>
      </c>
      <c r="K23" s="4">
        <v>5</v>
      </c>
      <c r="L23" s="4">
        <v>4.9000000000000004</v>
      </c>
      <c r="M23" s="4"/>
      <c r="N23" s="4">
        <f t="shared" si="0"/>
        <v>9.9</v>
      </c>
      <c r="O23" s="4">
        <f t="shared" si="1"/>
        <v>2</v>
      </c>
    </row>
    <row r="24" spans="1:15" x14ac:dyDescent="0.3">
      <c r="A24" s="3">
        <v>2013</v>
      </c>
      <c r="B24" s="4"/>
      <c r="C24" s="4"/>
      <c r="D24" s="4"/>
      <c r="E24" s="4">
        <v>9.4</v>
      </c>
      <c r="F24" s="4">
        <v>36.799999999999997</v>
      </c>
      <c r="G24" s="4">
        <v>0</v>
      </c>
      <c r="H24" s="4">
        <v>0</v>
      </c>
      <c r="I24" s="4">
        <v>0</v>
      </c>
      <c r="J24" s="4">
        <v>0</v>
      </c>
      <c r="K24" s="4">
        <v>4.0999999999999996</v>
      </c>
      <c r="L24" s="4">
        <v>1.4</v>
      </c>
      <c r="M24" s="4">
        <v>4.8</v>
      </c>
      <c r="N24" s="4">
        <f t="shared" si="0"/>
        <v>56.499999999999993</v>
      </c>
      <c r="O24" s="4">
        <f t="shared" si="1"/>
        <v>6.3</v>
      </c>
    </row>
    <row r="25" spans="1:15" x14ac:dyDescent="0.3">
      <c r="A25" s="3">
        <v>2014</v>
      </c>
      <c r="B25" s="4">
        <v>27.9</v>
      </c>
      <c r="C25" s="4">
        <v>48.3</v>
      </c>
      <c r="D25" s="4">
        <v>118.6</v>
      </c>
      <c r="E25" s="4">
        <v>6.8</v>
      </c>
      <c r="F25" s="4"/>
      <c r="G25" s="4"/>
      <c r="H25" s="4"/>
      <c r="I25" s="4"/>
      <c r="J25" s="4"/>
      <c r="K25" s="4"/>
      <c r="L25" s="4"/>
      <c r="M25" s="4"/>
      <c r="N25" s="4">
        <f t="shared" si="0"/>
        <v>201.6</v>
      </c>
      <c r="O25" s="4">
        <f t="shared" si="1"/>
        <v>50.4</v>
      </c>
    </row>
    <row r="26" spans="1:15" x14ac:dyDescent="0.3">
      <c r="A26" s="3">
        <v>2015</v>
      </c>
      <c r="B26" s="4">
        <v>19.899999999999999</v>
      </c>
      <c r="C26" s="4">
        <v>43.7</v>
      </c>
      <c r="D26" s="4">
        <v>450.1</v>
      </c>
      <c r="E26" s="4">
        <v>83.3</v>
      </c>
      <c r="F26" s="4">
        <v>28.6</v>
      </c>
      <c r="G26" s="4"/>
      <c r="H26" s="4"/>
      <c r="I26" s="4"/>
      <c r="J26" s="4"/>
      <c r="K26" s="4"/>
      <c r="L26" s="4"/>
      <c r="M26" s="4"/>
      <c r="N26" s="4">
        <f t="shared" si="0"/>
        <v>625.6</v>
      </c>
      <c r="O26" s="4">
        <f t="shared" si="1"/>
        <v>125.1</v>
      </c>
    </row>
    <row r="27" spans="1:15" x14ac:dyDescent="0.3">
      <c r="A27" s="3">
        <v>2016</v>
      </c>
      <c r="B27" s="4">
        <v>382.1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f t="shared" si="0"/>
        <v>382.1</v>
      </c>
      <c r="O27" s="4">
        <f t="shared" si="1"/>
        <v>382.1</v>
      </c>
    </row>
    <row r="28" spans="1:15" x14ac:dyDescent="0.3">
      <c r="A28" s="3">
        <v>2017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>
        <f t="shared" si="0"/>
        <v>0</v>
      </c>
      <c r="O28" s="4"/>
    </row>
    <row r="29" spans="1:15" x14ac:dyDescent="0.3">
      <c r="A29" s="3">
        <v>2018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>
        <f t="shared" si="0"/>
        <v>0</v>
      </c>
      <c r="O29" s="4"/>
    </row>
    <row r="30" spans="1:15" x14ac:dyDescent="0.3">
      <c r="A30" s="3">
        <v>2019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f t="shared" si="0"/>
        <v>0</v>
      </c>
      <c r="O30" s="4"/>
    </row>
    <row r="31" spans="1:15" x14ac:dyDescent="0.3">
      <c r="A31" s="3">
        <v>2020</v>
      </c>
      <c r="B31" s="4">
        <v>84.9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>
        <f t="shared" si="0"/>
        <v>84.9</v>
      </c>
      <c r="O31" s="4">
        <f t="shared" si="1"/>
        <v>84.9</v>
      </c>
    </row>
    <row r="32" spans="1:15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9" x14ac:dyDescent="0.3">
      <c r="A33" s="2" t="s">
        <v>15</v>
      </c>
      <c r="B33" s="4">
        <f>ROUND(AVERAGE(B$2:B31),1)</f>
        <v>106.5</v>
      </c>
      <c r="C33" s="4">
        <f>ROUND(AVERAGE(C$2:C31),1)</f>
        <v>186.7</v>
      </c>
      <c r="D33" s="4">
        <f>ROUND(AVERAGE(D$2:D31),1)</f>
        <v>336.8</v>
      </c>
      <c r="E33" s="4">
        <f>ROUND(AVERAGE(E$2:E31),1)</f>
        <v>145.19999999999999</v>
      </c>
      <c r="F33" s="4">
        <f>ROUND(AVERAGE(F$2:F31),1)</f>
        <v>28.5</v>
      </c>
      <c r="G33" s="4">
        <f>ROUND(AVERAGE(G$2:G31),1)</f>
        <v>1.9</v>
      </c>
      <c r="H33" s="4">
        <f>ROUND(AVERAGE(H$2:H31),1)</f>
        <v>0.3</v>
      </c>
      <c r="I33" s="4">
        <f>ROUND(AVERAGE(I$2:I31),1)</f>
        <v>0.1</v>
      </c>
      <c r="J33" s="4">
        <f>ROUND(AVERAGE(J$2:J31),1)</f>
        <v>1.3</v>
      </c>
      <c r="K33" s="4">
        <f>ROUND(AVERAGE(K$2:K31),1)</f>
        <v>1.9</v>
      </c>
      <c r="L33" s="4">
        <f>ROUND(AVERAGE(L$2:L31),1)</f>
        <v>3.9</v>
      </c>
      <c r="M33" s="4">
        <f>ROUND(AVERAGE(M$2:M31),1)</f>
        <v>24.5</v>
      </c>
      <c r="N33" s="4">
        <f>ROUND(AVERAGE(N$2:N31),1)</f>
        <v>615.79999999999995</v>
      </c>
      <c r="O33" s="4">
        <f>ROUND(AVERAGE(O$2:O31),1)</f>
        <v>81.5</v>
      </c>
    </row>
    <row r="34" spans="1:19" x14ac:dyDescent="0.3">
      <c r="A34" s="2" t="s">
        <v>17</v>
      </c>
      <c r="B34" s="4">
        <f>MAX(B$2:B31)</f>
        <v>619.4</v>
      </c>
      <c r="C34" s="4">
        <f>MAX(C$2:C31)</f>
        <v>568.5</v>
      </c>
      <c r="D34" s="4">
        <f>MAX(D$2:D31)</f>
        <v>945.7</v>
      </c>
      <c r="E34" s="4">
        <f>MAX(E$2:E31)</f>
        <v>883.7</v>
      </c>
      <c r="F34" s="4">
        <f>MAX(F$2:F31)</f>
        <v>155.5</v>
      </c>
      <c r="G34" s="4">
        <f>MAX(G$2:G31)</f>
        <v>15.3</v>
      </c>
      <c r="H34" s="4">
        <f>MAX(H$2:H31)</f>
        <v>4</v>
      </c>
      <c r="I34" s="4">
        <f>MAX(I$2:I31)</f>
        <v>2</v>
      </c>
      <c r="J34" s="4">
        <f>MAX(J$2:J31)</f>
        <v>24.7</v>
      </c>
      <c r="K34" s="4">
        <f>MAX(K$2:K31)</f>
        <v>10</v>
      </c>
      <c r="L34" s="4">
        <f>MAX(L$2:L31)</f>
        <v>23.6</v>
      </c>
      <c r="M34" s="4">
        <f>MAX(M$2:M31)</f>
        <v>336.2</v>
      </c>
    </row>
    <row r="35" spans="1:19" x14ac:dyDescent="0.3">
      <c r="A35" s="2" t="s">
        <v>16</v>
      </c>
      <c r="B35" s="4">
        <f>MIN(B$2:B31)</f>
        <v>2.7</v>
      </c>
      <c r="C35" s="4">
        <f>MIN(C$2:C31)</f>
        <v>0</v>
      </c>
      <c r="D35" s="4">
        <f>MIN(D$2:D31)</f>
        <v>3.2</v>
      </c>
      <c r="E35" s="4">
        <f>MIN(E$2:E31)</f>
        <v>0</v>
      </c>
      <c r="F35" s="4">
        <f>MIN(F$2:F31)</f>
        <v>0</v>
      </c>
      <c r="G35" s="4">
        <f>MIN(G$2:G31)</f>
        <v>0</v>
      </c>
      <c r="H35" s="4">
        <f>MIN(H$2:H31)</f>
        <v>0</v>
      </c>
      <c r="I35" s="4">
        <f>MIN(I$2:I31)</f>
        <v>0</v>
      </c>
      <c r="J35" s="4">
        <f>MIN(J$2:J31)</f>
        <v>0</v>
      </c>
      <c r="K35" s="4">
        <f>MIN(K$2:K31)</f>
        <v>0</v>
      </c>
      <c r="L35" s="4">
        <f>MIN(L$2:L31)</f>
        <v>0</v>
      </c>
      <c r="M35" s="4">
        <f>MIN(M$2:M31)</f>
        <v>0</v>
      </c>
      <c r="N35" s="4"/>
      <c r="O35" s="4"/>
    </row>
    <row r="36" spans="1:19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5">
        <f>A37*12</f>
        <v>360</v>
      </c>
      <c r="P36" s="5">
        <f>O36-O37</f>
        <v>104</v>
      </c>
      <c r="R36" s="5">
        <f>A39*12</f>
        <v>240</v>
      </c>
      <c r="S36" s="5">
        <f>R36-R37</f>
        <v>91</v>
      </c>
    </row>
    <row r="37" spans="1:19" x14ac:dyDescent="0.3">
      <c r="A37" s="2">
        <f>COUNT(A$2:A31)</f>
        <v>30</v>
      </c>
      <c r="B37" s="2">
        <f>COUNTIF(B$2:B31,"&gt;=0")</f>
        <v>22</v>
      </c>
      <c r="C37" s="2">
        <f>COUNTIF(C$2:C31,"&gt;=0")</f>
        <v>22</v>
      </c>
      <c r="D37" s="2">
        <f>COUNTIF(D$2:D31,"&gt;=0")</f>
        <v>22</v>
      </c>
      <c r="E37" s="2">
        <f>COUNTIF(E$2:E31,"&gt;=0")</f>
        <v>23</v>
      </c>
      <c r="F37" s="2">
        <f>COUNTIF(F$2:F31,"&gt;=0")</f>
        <v>20</v>
      </c>
      <c r="G37" s="2">
        <f>COUNTIF(G$2:G31,"&gt;=0")</f>
        <v>21</v>
      </c>
      <c r="H37" s="2">
        <f>COUNTIF(H$2:H31,"&gt;=0")</f>
        <v>22</v>
      </c>
      <c r="I37" s="2">
        <f>COUNTIF(I$2:I31,"&gt;=0")</f>
        <v>22</v>
      </c>
      <c r="J37" s="2">
        <f>COUNTIF(J$2:J31,"&gt;=0")</f>
        <v>20</v>
      </c>
      <c r="K37" s="2">
        <f>COUNTIF(K$2:K31,"&gt;=0")</f>
        <v>21</v>
      </c>
      <c r="L37" s="2">
        <f>COUNTIF(L$2:L31,"&gt;=0")</f>
        <v>20</v>
      </c>
      <c r="M37" s="2">
        <f>COUNTIF(M$2:M31,"&gt;=0")</f>
        <v>21</v>
      </c>
      <c r="O37" s="5">
        <f>SUM(B37:M37)</f>
        <v>256</v>
      </c>
      <c r="P37" s="8">
        <f>O37/O36</f>
        <v>0.71111111111111114</v>
      </c>
      <c r="R37" s="5">
        <f>SUM(B39:M39)</f>
        <v>149</v>
      </c>
      <c r="S37" s="8">
        <f>R37/R36</f>
        <v>0.62083333333333335</v>
      </c>
    </row>
    <row r="38" spans="1:19" x14ac:dyDescent="0.3">
      <c r="B38" s="7">
        <f>B37/$A$37</f>
        <v>0.73333333333333328</v>
      </c>
      <c r="C38" s="7">
        <f t="shared" ref="C38:M38" si="6">C37/$A$37</f>
        <v>0.73333333333333328</v>
      </c>
      <c r="D38" s="7">
        <f t="shared" si="6"/>
        <v>0.73333333333333328</v>
      </c>
      <c r="E38" s="7">
        <f t="shared" si="6"/>
        <v>0.76666666666666672</v>
      </c>
      <c r="F38" s="7">
        <f t="shared" si="6"/>
        <v>0.66666666666666663</v>
      </c>
      <c r="G38" s="7">
        <f t="shared" si="6"/>
        <v>0.7</v>
      </c>
      <c r="H38" s="7">
        <f t="shared" si="6"/>
        <v>0.73333333333333328</v>
      </c>
      <c r="I38" s="7">
        <f t="shared" si="6"/>
        <v>0.73333333333333328</v>
      </c>
      <c r="J38" s="7">
        <f t="shared" si="6"/>
        <v>0.66666666666666663</v>
      </c>
      <c r="K38" s="7">
        <f t="shared" si="6"/>
        <v>0.7</v>
      </c>
      <c r="L38" s="7">
        <f t="shared" si="6"/>
        <v>0.66666666666666663</v>
      </c>
      <c r="M38" s="7">
        <f t="shared" si="6"/>
        <v>0.7</v>
      </c>
      <c r="N38" s="1"/>
      <c r="O38" s="6">
        <f>AVERAGE(B38:M38)</f>
        <v>0.71111111111111114</v>
      </c>
      <c r="P38" s="6">
        <f>P36/O36</f>
        <v>0.28888888888888886</v>
      </c>
      <c r="R38" s="6">
        <f>AVERAGE(E38:P38)</f>
        <v>0.66666666666666674</v>
      </c>
      <c r="S38" s="6">
        <f>S36/R36</f>
        <v>0.37916666666666665</v>
      </c>
    </row>
    <row r="39" spans="1:19" x14ac:dyDescent="0.3">
      <c r="A39" s="2">
        <f>COUNT(A$12:A31)</f>
        <v>20</v>
      </c>
      <c r="B39" s="2">
        <f>COUNTIF(B$12:B31,"&gt;=0")</f>
        <v>15</v>
      </c>
      <c r="C39" s="2">
        <f>COUNTIF(C$12:C31,"&gt;=0")</f>
        <v>13</v>
      </c>
      <c r="D39" s="2">
        <f>COUNTIF(D$12:D31,"&gt;=0")</f>
        <v>13</v>
      </c>
      <c r="E39" s="2">
        <f>COUNTIF(E$12:E31,"&gt;=0")</f>
        <v>14</v>
      </c>
      <c r="F39" s="2">
        <f>COUNTIF(F$12:F31,"&gt;=0")</f>
        <v>11</v>
      </c>
      <c r="G39" s="2">
        <f>COUNTIF(G$12:G31,"&gt;=0")</f>
        <v>11</v>
      </c>
      <c r="H39" s="2">
        <f>COUNTIF(H$12:H31,"&gt;=0")</f>
        <v>13</v>
      </c>
      <c r="I39" s="2">
        <f>COUNTIF(I$12:I31,"&gt;=0")</f>
        <v>13</v>
      </c>
      <c r="J39" s="2">
        <f>COUNTIF(J$12:J31,"&gt;=0")</f>
        <v>11</v>
      </c>
      <c r="K39" s="2">
        <f>COUNTIF(K$12:K31,"&gt;=0")</f>
        <v>12</v>
      </c>
      <c r="L39" s="2">
        <f>COUNTIF(L$12:L31,"&gt;=0")</f>
        <v>11</v>
      </c>
      <c r="M39" s="2">
        <f>COUNTIF(M$12:M31,"&gt;=0")</f>
        <v>12</v>
      </c>
      <c r="O39" s="6">
        <f>MAX(B38:M38)</f>
        <v>0.76666666666666672</v>
      </c>
      <c r="P39" s="1"/>
      <c r="R39" s="6">
        <f>MAX(B40:M40)</f>
        <v>0.75</v>
      </c>
      <c r="S39" s="1"/>
    </row>
    <row r="40" spans="1:19" x14ac:dyDescent="0.3">
      <c r="B40" s="7">
        <f>B39/$A$39</f>
        <v>0.75</v>
      </c>
      <c r="C40" s="7">
        <f t="shared" ref="C40:M40" si="7">C39/$A$39</f>
        <v>0.65</v>
      </c>
      <c r="D40" s="7">
        <f t="shared" si="7"/>
        <v>0.65</v>
      </c>
      <c r="E40" s="7">
        <f t="shared" si="7"/>
        <v>0.7</v>
      </c>
      <c r="F40" s="7">
        <f t="shared" si="7"/>
        <v>0.55000000000000004</v>
      </c>
      <c r="G40" s="7">
        <f t="shared" si="7"/>
        <v>0.55000000000000004</v>
      </c>
      <c r="H40" s="7">
        <f t="shared" si="7"/>
        <v>0.65</v>
      </c>
      <c r="I40" s="7">
        <f t="shared" si="7"/>
        <v>0.65</v>
      </c>
      <c r="J40" s="7">
        <f t="shared" si="7"/>
        <v>0.55000000000000004</v>
      </c>
      <c r="K40" s="7">
        <f t="shared" si="7"/>
        <v>0.6</v>
      </c>
      <c r="L40" s="7">
        <f t="shared" si="7"/>
        <v>0.55000000000000004</v>
      </c>
      <c r="M40" s="7">
        <f t="shared" si="7"/>
        <v>0.6</v>
      </c>
      <c r="O40" s="6">
        <f>MIN(B38:M38)</f>
        <v>0.66666666666666663</v>
      </c>
      <c r="R40" s="6">
        <f>MIN(B40:M40)</f>
        <v>0.55000000000000004</v>
      </c>
    </row>
  </sheetData>
  <pageMargins left="0.7" right="0.7" top="0.75" bottom="0.75" header="0.3" footer="0.3"/>
  <ignoredErrors>
    <ignoredError sqref="N13:O27 N2:O2 N3:O12 N31:O31 N28:N3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2D3D-9A82-471D-B69C-71295B6E5042}">
  <dimension ref="A1:AF66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I10" sqref="AI10"/>
    </sheetView>
  </sheetViews>
  <sheetFormatPr baseColWidth="10" defaultRowHeight="14.4" x14ac:dyDescent="0.3"/>
  <cols>
    <col min="1" max="1" width="7.21875" style="10" bestFit="1" customWidth="1"/>
    <col min="2" max="13" width="6.109375" style="10" bestFit="1" customWidth="1"/>
    <col min="14" max="14" width="6.44140625" style="10" bestFit="1" customWidth="1"/>
    <col min="15" max="15" width="7.6640625" style="10" bestFit="1" customWidth="1"/>
    <col min="16" max="16" width="5.88671875" style="10" bestFit="1" customWidth="1"/>
    <col min="17" max="17" width="2.77734375" style="20" customWidth="1"/>
    <col min="18" max="18" width="7.21875" style="20" bestFit="1" customWidth="1"/>
    <col min="19" max="20" width="6.109375" style="10" bestFit="1" customWidth="1"/>
    <col min="21" max="21" width="7" style="10" bestFit="1" customWidth="1"/>
    <col min="22" max="22" width="6.109375" style="10" bestFit="1" customWidth="1"/>
    <col min="23" max="23" width="6.44140625" style="10" bestFit="1" customWidth="1"/>
    <col min="24" max="24" width="7" style="10" bestFit="1" customWidth="1"/>
    <col min="25" max="30" width="6.109375" style="10" bestFit="1" customWidth="1"/>
    <col min="31" max="31" width="6.44140625" style="10" bestFit="1" customWidth="1"/>
    <col min="32" max="32" width="7.6640625" style="10" bestFit="1" customWidth="1"/>
    <col min="33" max="33" width="5.88671875" style="10" bestFit="1" customWidth="1"/>
    <col min="34" max="16384" width="11.5546875" style="10"/>
  </cols>
  <sheetData>
    <row r="1" spans="1:32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R1" s="19" t="s">
        <v>0</v>
      </c>
      <c r="S1" s="19" t="s">
        <v>1</v>
      </c>
      <c r="T1" s="19" t="s">
        <v>2</v>
      </c>
      <c r="U1" s="19" t="s">
        <v>3</v>
      </c>
      <c r="V1" s="19" t="s">
        <v>4</v>
      </c>
      <c r="W1" s="19" t="s">
        <v>5</v>
      </c>
      <c r="X1" s="19" t="s">
        <v>6</v>
      </c>
      <c r="Y1" s="19" t="s">
        <v>7</v>
      </c>
      <c r="Z1" s="19" t="s">
        <v>8</v>
      </c>
      <c r="AA1" s="19" t="s">
        <v>9</v>
      </c>
      <c r="AB1" s="19" t="s">
        <v>10</v>
      </c>
      <c r="AC1" s="19" t="s">
        <v>11</v>
      </c>
      <c r="AD1" s="19" t="s">
        <v>12</v>
      </c>
      <c r="AE1" s="19" t="s">
        <v>13</v>
      </c>
      <c r="AF1" s="19" t="s">
        <v>14</v>
      </c>
    </row>
    <row r="2" spans="1:32" x14ac:dyDescent="0.3">
      <c r="A2" s="19">
        <v>1991</v>
      </c>
      <c r="B2" s="21">
        <v>157.30000000000001</v>
      </c>
      <c r="C2" s="9">
        <v>113.7</v>
      </c>
      <c r="D2" s="9">
        <v>163.5</v>
      </c>
      <c r="E2" s="9">
        <v>5.6</v>
      </c>
      <c r="F2" s="9">
        <v>0</v>
      </c>
      <c r="G2" s="9">
        <v>0</v>
      </c>
      <c r="H2" s="21">
        <v>0.1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13">
        <f t="shared" ref="N2:N31" si="0">SUM(B2:M2)</f>
        <v>440.20000000000005</v>
      </c>
      <c r="O2" s="13">
        <f t="shared" ref="O2:O31" si="1">ROUND(AVERAGE(B2:M2),1)</f>
        <v>36.700000000000003</v>
      </c>
      <c r="R2" s="19">
        <v>1991</v>
      </c>
      <c r="S2" s="9">
        <v>20.500000000000004</v>
      </c>
      <c r="T2" s="9">
        <v>170.5</v>
      </c>
      <c r="U2" s="9">
        <v>228.19999999999996</v>
      </c>
      <c r="V2" s="9">
        <v>76.600000000000009</v>
      </c>
      <c r="W2" s="9">
        <v>49.7</v>
      </c>
      <c r="X2" s="9">
        <v>13.8</v>
      </c>
      <c r="Y2" s="9">
        <v>0.30000000000000004</v>
      </c>
      <c r="Z2" s="9">
        <v>0.9</v>
      </c>
      <c r="AA2" s="9">
        <v>10.799999999999999</v>
      </c>
      <c r="AB2" s="9">
        <v>18.399999999999999</v>
      </c>
      <c r="AC2" s="9">
        <v>37.200000000000003</v>
      </c>
      <c r="AD2" s="9">
        <v>39.300000000000004</v>
      </c>
      <c r="AE2" s="13">
        <f t="shared" ref="AE2:AE31" si="2">SUM(S2:AD2)</f>
        <v>666.19999999999982</v>
      </c>
      <c r="AF2" s="13">
        <f t="shared" ref="AF2:AF31" si="3">ROUND(AVERAGE(S2:AD2),1)</f>
        <v>55.5</v>
      </c>
    </row>
    <row r="3" spans="1:32" x14ac:dyDescent="0.3">
      <c r="A3" s="19">
        <v>1992</v>
      </c>
      <c r="B3" s="9">
        <v>36.299999999999997</v>
      </c>
      <c r="C3" s="9">
        <v>95.9</v>
      </c>
      <c r="D3" s="9">
        <v>392.8</v>
      </c>
      <c r="E3" s="9">
        <v>172</v>
      </c>
      <c r="F3" s="9">
        <v>155.5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13">
        <f t="shared" ref="N3:N12" si="4">SUM(B3:M3)</f>
        <v>852.5</v>
      </c>
      <c r="O3" s="13">
        <f t="shared" ref="O3:O12" si="5">ROUND(AVERAGE(B3:M3),1)</f>
        <v>71</v>
      </c>
      <c r="R3" s="19">
        <v>1992</v>
      </c>
      <c r="S3" s="9">
        <v>177.20000000000002</v>
      </c>
      <c r="T3" s="9">
        <v>178.99999999999997</v>
      </c>
      <c r="U3" s="9">
        <v>587.90000000000009</v>
      </c>
      <c r="V3" s="9">
        <v>604.49999999999989</v>
      </c>
      <c r="W3" s="9">
        <v>270.2</v>
      </c>
      <c r="X3" s="9">
        <v>6.8999999999999995</v>
      </c>
      <c r="Y3" s="9">
        <v>1.7000000000000002</v>
      </c>
      <c r="Z3" s="9">
        <v>8.2000000000000011</v>
      </c>
      <c r="AA3" s="9">
        <v>6.2</v>
      </c>
      <c r="AB3" s="9">
        <v>6.3999999999999995</v>
      </c>
      <c r="AC3" s="9">
        <v>8.7000000000000011</v>
      </c>
      <c r="AD3" s="9">
        <v>8.7000000000000011</v>
      </c>
      <c r="AE3" s="13">
        <f t="shared" ref="AE3:AE12" si="6">SUM(S3:AD3)</f>
        <v>1865.6000000000004</v>
      </c>
      <c r="AF3" s="13">
        <f t="shared" ref="AF3:AF12" si="7">ROUND(AVERAGE(S3:AD3),1)</f>
        <v>155.5</v>
      </c>
    </row>
    <row r="4" spans="1:32" x14ac:dyDescent="0.3">
      <c r="A4" s="19">
        <v>1993</v>
      </c>
      <c r="B4" s="9">
        <v>2.7</v>
      </c>
      <c r="C4" s="9">
        <v>283.39999999999998</v>
      </c>
      <c r="D4" s="9">
        <v>675.4</v>
      </c>
      <c r="E4" s="9">
        <v>300.2</v>
      </c>
      <c r="F4" s="9">
        <v>67.7</v>
      </c>
      <c r="G4" s="9">
        <v>0</v>
      </c>
      <c r="H4" s="9">
        <v>0.6</v>
      </c>
      <c r="I4" s="21">
        <v>0.1</v>
      </c>
      <c r="J4" s="21">
        <v>1.6</v>
      </c>
      <c r="K4" s="21">
        <v>2.8</v>
      </c>
      <c r="L4" s="21">
        <v>4.5999999999999996</v>
      </c>
      <c r="M4" s="21">
        <v>2.6</v>
      </c>
      <c r="N4" s="13">
        <f t="shared" si="4"/>
        <v>1341.6999999999996</v>
      </c>
      <c r="O4" s="13">
        <f t="shared" si="5"/>
        <v>111.8</v>
      </c>
      <c r="R4" s="19">
        <v>1993</v>
      </c>
      <c r="S4" s="9">
        <v>119.60000000000001</v>
      </c>
      <c r="T4" s="9">
        <v>442.89999999999992</v>
      </c>
      <c r="U4" s="9">
        <v>407.1</v>
      </c>
      <c r="V4" s="9">
        <v>391.79999999999995</v>
      </c>
      <c r="W4" s="9">
        <v>51.499999999999993</v>
      </c>
      <c r="X4" s="9">
        <v>3.9000000000000004</v>
      </c>
      <c r="Y4" s="9">
        <v>6.1</v>
      </c>
      <c r="Z4" s="9">
        <v>1</v>
      </c>
      <c r="AA4" s="9">
        <v>13.2</v>
      </c>
      <c r="AB4" s="9">
        <v>25.3</v>
      </c>
      <c r="AC4" s="9">
        <v>29.6</v>
      </c>
      <c r="AD4" s="9">
        <v>26.699999999999996</v>
      </c>
      <c r="AE4" s="13">
        <f t="shared" si="6"/>
        <v>1518.6999999999998</v>
      </c>
      <c r="AF4" s="13">
        <f t="shared" si="7"/>
        <v>126.6</v>
      </c>
    </row>
    <row r="5" spans="1:32" x14ac:dyDescent="0.3">
      <c r="A5" s="19">
        <v>1994</v>
      </c>
      <c r="B5" s="21">
        <v>269.39999999999998</v>
      </c>
      <c r="C5" s="21">
        <v>403.7</v>
      </c>
      <c r="D5" s="21">
        <v>288.7</v>
      </c>
      <c r="E5" s="21">
        <v>288.10000000000002</v>
      </c>
      <c r="F5" s="21">
        <v>27.1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12.8</v>
      </c>
      <c r="N5" s="13">
        <f t="shared" si="4"/>
        <v>1289.8</v>
      </c>
      <c r="O5" s="13">
        <f t="shared" si="5"/>
        <v>107.5</v>
      </c>
      <c r="R5" s="19">
        <v>1994</v>
      </c>
      <c r="S5" s="9">
        <v>204</v>
      </c>
      <c r="T5" s="9">
        <v>362.4</v>
      </c>
      <c r="U5" s="9">
        <v>234.90000000000003</v>
      </c>
      <c r="V5" s="9">
        <v>258.09999999999991</v>
      </c>
      <c r="W5" s="9">
        <v>51.9</v>
      </c>
      <c r="X5" s="9">
        <v>17.7</v>
      </c>
      <c r="Y5" s="9">
        <v>6.6999999999999993</v>
      </c>
      <c r="Z5" s="9">
        <v>3.6999999999999997</v>
      </c>
      <c r="AA5" s="9">
        <v>18.700000000000003</v>
      </c>
      <c r="AB5" s="9">
        <v>10.3</v>
      </c>
      <c r="AC5" s="9">
        <v>14.8</v>
      </c>
      <c r="AD5" s="9">
        <v>81.200000000000017</v>
      </c>
      <c r="AE5" s="13">
        <f t="shared" si="6"/>
        <v>1264.4000000000001</v>
      </c>
      <c r="AF5" s="13">
        <f t="shared" si="7"/>
        <v>105.4</v>
      </c>
    </row>
    <row r="6" spans="1:32" x14ac:dyDescent="0.3">
      <c r="A6" s="19">
        <v>1995</v>
      </c>
      <c r="B6" s="9">
        <v>4.8</v>
      </c>
      <c r="C6" s="9">
        <v>0</v>
      </c>
      <c r="D6" s="9">
        <v>3.2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1.3</v>
      </c>
      <c r="L6" s="9">
        <v>0</v>
      </c>
      <c r="M6" s="9">
        <v>14.6</v>
      </c>
      <c r="N6" s="13">
        <f t="shared" si="4"/>
        <v>24.9</v>
      </c>
      <c r="O6" s="13">
        <f t="shared" si="5"/>
        <v>2.1</v>
      </c>
      <c r="R6" s="19">
        <v>1995</v>
      </c>
      <c r="S6" s="9">
        <v>144</v>
      </c>
      <c r="T6" s="9">
        <v>215.79999999999998</v>
      </c>
      <c r="U6" s="9">
        <v>115.69999999999997</v>
      </c>
      <c r="V6" s="9">
        <v>112.2</v>
      </c>
      <c r="W6" s="9">
        <v>35.700000000000003</v>
      </c>
      <c r="X6" s="9">
        <v>2.9</v>
      </c>
      <c r="Y6" s="9">
        <v>7.0999999999999988</v>
      </c>
      <c r="Z6" s="9">
        <v>1.7</v>
      </c>
      <c r="AA6" s="9">
        <v>2.1</v>
      </c>
      <c r="AB6" s="9">
        <v>15.7</v>
      </c>
      <c r="AC6" s="9">
        <v>22</v>
      </c>
      <c r="AD6" s="9">
        <v>42.3</v>
      </c>
      <c r="AE6" s="13">
        <f t="shared" si="6"/>
        <v>717.2</v>
      </c>
      <c r="AF6" s="13">
        <f t="shared" si="7"/>
        <v>59.8</v>
      </c>
    </row>
    <row r="7" spans="1:32" x14ac:dyDescent="0.3">
      <c r="A7" s="19">
        <v>1996</v>
      </c>
      <c r="B7" s="9">
        <v>5.8</v>
      </c>
      <c r="C7" s="9">
        <v>39.700000000000003</v>
      </c>
      <c r="D7" s="9">
        <v>38.6</v>
      </c>
      <c r="E7" s="9">
        <v>3.4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1.4</v>
      </c>
      <c r="L7" s="9">
        <v>0</v>
      </c>
      <c r="M7" s="9">
        <v>1</v>
      </c>
      <c r="N7" s="13">
        <f t="shared" si="4"/>
        <v>89.9</v>
      </c>
      <c r="O7" s="13">
        <f t="shared" si="5"/>
        <v>7.5</v>
      </c>
      <c r="R7" s="19">
        <v>1996</v>
      </c>
      <c r="S7" s="9">
        <v>107.19999999999999</v>
      </c>
      <c r="T7" s="9">
        <v>139.29999999999995</v>
      </c>
      <c r="U7" s="9">
        <v>188.40000000000003</v>
      </c>
      <c r="V7" s="9">
        <v>57.20000000000001</v>
      </c>
      <c r="W7" s="9">
        <v>31.300000000000004</v>
      </c>
      <c r="X7" s="9">
        <v>5.1000000000000005</v>
      </c>
      <c r="Y7" s="9">
        <v>3.2</v>
      </c>
      <c r="Z7" s="9">
        <v>6</v>
      </c>
      <c r="AA7" s="9">
        <v>5.3</v>
      </c>
      <c r="AB7" s="9">
        <v>20.999999999999996</v>
      </c>
      <c r="AC7" s="9">
        <v>9.4000000000000021</v>
      </c>
      <c r="AD7" s="9">
        <v>25.499999999999996</v>
      </c>
      <c r="AE7" s="13">
        <f t="shared" si="6"/>
        <v>598.9</v>
      </c>
      <c r="AF7" s="13">
        <f t="shared" si="7"/>
        <v>49.9</v>
      </c>
    </row>
    <row r="8" spans="1:32" x14ac:dyDescent="0.3">
      <c r="A8" s="19">
        <v>1997</v>
      </c>
      <c r="B8" s="9">
        <v>7.8</v>
      </c>
      <c r="C8" s="9">
        <v>112.4</v>
      </c>
      <c r="D8" s="9">
        <v>133.9</v>
      </c>
      <c r="E8" s="9">
        <v>242.8</v>
      </c>
      <c r="F8" s="9">
        <v>39.200000000000003</v>
      </c>
      <c r="G8" s="9">
        <v>4.4000000000000004</v>
      </c>
      <c r="H8" s="9">
        <v>0</v>
      </c>
      <c r="I8" s="9">
        <v>0.5</v>
      </c>
      <c r="J8" s="9">
        <v>24.7</v>
      </c>
      <c r="K8" s="9">
        <v>10</v>
      </c>
      <c r="L8" s="9">
        <v>21.2</v>
      </c>
      <c r="M8" s="9">
        <v>336.2</v>
      </c>
      <c r="N8" s="13">
        <f t="shared" si="4"/>
        <v>933.10000000000014</v>
      </c>
      <c r="O8" s="13">
        <f t="shared" si="5"/>
        <v>77.8</v>
      </c>
      <c r="R8" s="19">
        <v>1997</v>
      </c>
      <c r="S8" s="9">
        <v>62.7</v>
      </c>
      <c r="T8" s="9">
        <v>139.49999999999997</v>
      </c>
      <c r="U8" s="9">
        <v>214.1999999999999</v>
      </c>
      <c r="V8" s="9">
        <v>137.6</v>
      </c>
      <c r="W8" s="9">
        <v>61.8</v>
      </c>
      <c r="X8" s="9">
        <v>31.100000000000005</v>
      </c>
      <c r="Y8" s="9">
        <v>11.999999999999998</v>
      </c>
      <c r="Z8" s="9">
        <v>7.5000000000000009</v>
      </c>
      <c r="AA8" s="9">
        <v>105.5</v>
      </c>
      <c r="AB8" s="9">
        <v>84.5</v>
      </c>
      <c r="AC8" s="9">
        <v>110.89999999999999</v>
      </c>
      <c r="AD8" s="9">
        <v>436.00000000000006</v>
      </c>
      <c r="AE8" s="13">
        <f t="shared" si="6"/>
        <v>1403.3</v>
      </c>
      <c r="AF8" s="13">
        <f t="shared" si="7"/>
        <v>116.9</v>
      </c>
    </row>
    <row r="9" spans="1:32" x14ac:dyDescent="0.3">
      <c r="A9" s="19">
        <v>1998</v>
      </c>
      <c r="B9" s="9">
        <v>619.4</v>
      </c>
      <c r="C9" s="9">
        <v>568.5</v>
      </c>
      <c r="D9" s="9">
        <v>685.6</v>
      </c>
      <c r="E9" s="9">
        <v>883.7</v>
      </c>
      <c r="F9" s="9">
        <v>73.5</v>
      </c>
      <c r="G9" s="9">
        <v>0</v>
      </c>
      <c r="H9" s="9">
        <v>0</v>
      </c>
      <c r="I9" s="9">
        <v>0</v>
      </c>
      <c r="J9" s="9">
        <v>0</v>
      </c>
      <c r="K9" s="9">
        <v>4.0999999999999996</v>
      </c>
      <c r="L9" s="9">
        <v>0</v>
      </c>
      <c r="M9" s="9">
        <v>1.7</v>
      </c>
      <c r="N9" s="13">
        <f t="shared" si="4"/>
        <v>2836.4999999999995</v>
      </c>
      <c r="O9" s="13">
        <f t="shared" si="5"/>
        <v>236.4</v>
      </c>
      <c r="R9" s="19">
        <v>1998</v>
      </c>
      <c r="S9" s="9">
        <v>385.89999999999992</v>
      </c>
      <c r="T9" s="9">
        <v>547</v>
      </c>
      <c r="U9" s="9">
        <v>662.30000000000007</v>
      </c>
      <c r="V9" s="9">
        <v>424</v>
      </c>
      <c r="W9" s="9">
        <v>73.199999999999989</v>
      </c>
      <c r="X9" s="9">
        <v>17.299999999999997</v>
      </c>
      <c r="Y9" s="9">
        <v>9.3999999999999986</v>
      </c>
      <c r="Z9" s="9">
        <v>3.4</v>
      </c>
      <c r="AA9" s="9">
        <v>5.9</v>
      </c>
      <c r="AB9" s="9">
        <v>9</v>
      </c>
      <c r="AC9" s="9">
        <v>23</v>
      </c>
      <c r="AD9" s="9">
        <v>42.599999999999994</v>
      </c>
      <c r="AE9" s="13">
        <f t="shared" si="6"/>
        <v>2203</v>
      </c>
      <c r="AF9" s="13">
        <f t="shared" si="7"/>
        <v>183.6</v>
      </c>
    </row>
    <row r="10" spans="1:32" x14ac:dyDescent="0.3">
      <c r="A10" s="19">
        <v>1999</v>
      </c>
      <c r="B10" s="9">
        <v>14</v>
      </c>
      <c r="C10" s="9">
        <v>412.3</v>
      </c>
      <c r="D10" s="9">
        <v>180.2</v>
      </c>
      <c r="E10" s="9">
        <v>51.8</v>
      </c>
      <c r="F10" s="9">
        <v>22.1</v>
      </c>
      <c r="G10" s="9">
        <v>1.5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2</v>
      </c>
      <c r="N10" s="13">
        <f t="shared" si="4"/>
        <v>683.9</v>
      </c>
      <c r="O10" s="13">
        <f t="shared" si="5"/>
        <v>57</v>
      </c>
      <c r="R10" s="19">
        <v>1999</v>
      </c>
      <c r="S10" s="9">
        <v>71.700000000000017</v>
      </c>
      <c r="T10" s="9">
        <v>353.2</v>
      </c>
      <c r="U10" s="9">
        <v>171.90000000000003</v>
      </c>
      <c r="V10" s="9">
        <v>111.5</v>
      </c>
      <c r="W10" s="9">
        <v>42.000000000000007</v>
      </c>
      <c r="X10" s="9">
        <v>16.999999999999996</v>
      </c>
      <c r="Y10" s="9">
        <v>4.1000000000000005</v>
      </c>
      <c r="Z10" s="9">
        <v>4</v>
      </c>
      <c r="AA10" s="9">
        <v>29.8</v>
      </c>
      <c r="AB10" s="9">
        <v>19.799999999999997</v>
      </c>
      <c r="AC10" s="9">
        <v>23.1</v>
      </c>
      <c r="AD10" s="9">
        <v>63</v>
      </c>
      <c r="AE10" s="13">
        <f t="shared" si="6"/>
        <v>911.09999999999991</v>
      </c>
      <c r="AF10" s="13">
        <f t="shared" si="7"/>
        <v>75.900000000000006</v>
      </c>
    </row>
    <row r="11" spans="1:32" x14ac:dyDescent="0.3">
      <c r="A11" s="19">
        <v>2000</v>
      </c>
      <c r="B11" s="21">
        <v>96.4</v>
      </c>
      <c r="C11" s="9">
        <v>205.8</v>
      </c>
      <c r="D11" s="9">
        <v>373.2</v>
      </c>
      <c r="E11" s="9">
        <v>157.30000000000001</v>
      </c>
      <c r="F11" s="9">
        <v>23.7</v>
      </c>
      <c r="G11" s="9">
        <v>7.1</v>
      </c>
      <c r="H11" s="9">
        <v>0</v>
      </c>
      <c r="I11" s="9">
        <v>0</v>
      </c>
      <c r="J11" s="9">
        <v>2.2000000000000002</v>
      </c>
      <c r="K11" s="9">
        <v>0</v>
      </c>
      <c r="L11" s="9">
        <v>0</v>
      </c>
      <c r="M11" s="9">
        <v>85.2</v>
      </c>
      <c r="N11" s="13">
        <f t="shared" si="4"/>
        <v>950.9000000000002</v>
      </c>
      <c r="O11" s="13">
        <f t="shared" si="5"/>
        <v>79.2</v>
      </c>
      <c r="R11" s="19">
        <v>2000</v>
      </c>
      <c r="S11" s="9">
        <v>46.7</v>
      </c>
      <c r="T11" s="9">
        <v>163.89999999999998</v>
      </c>
      <c r="U11" s="9">
        <v>228.70000000000005</v>
      </c>
      <c r="V11" s="9">
        <v>142.69999999999996</v>
      </c>
      <c r="W11" s="9">
        <v>35.70000000000001</v>
      </c>
      <c r="X11" s="9">
        <v>18.599999999999998</v>
      </c>
      <c r="Y11" s="9">
        <v>0.1</v>
      </c>
      <c r="Z11" s="9">
        <v>2.9000000000000004</v>
      </c>
      <c r="AA11" s="9">
        <v>5.7</v>
      </c>
      <c r="AB11" s="9">
        <v>9.6999999999999993</v>
      </c>
      <c r="AC11" s="9">
        <v>18.199999999999996</v>
      </c>
      <c r="AD11" s="9">
        <v>61.4</v>
      </c>
      <c r="AE11" s="13">
        <f t="shared" si="6"/>
        <v>734.30000000000018</v>
      </c>
      <c r="AF11" s="13">
        <f t="shared" si="7"/>
        <v>61.2</v>
      </c>
    </row>
    <row r="12" spans="1:32" x14ac:dyDescent="0.3">
      <c r="A12" s="19">
        <v>2001</v>
      </c>
      <c r="B12" s="9">
        <v>250</v>
      </c>
      <c r="C12" s="9">
        <v>144.69999999999999</v>
      </c>
      <c r="D12" s="9">
        <v>485</v>
      </c>
      <c r="E12" s="9">
        <v>247.7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21">
        <v>0.7</v>
      </c>
      <c r="L12" s="21">
        <v>3.3</v>
      </c>
      <c r="M12" s="9">
        <v>4.8</v>
      </c>
      <c r="N12" s="13">
        <f t="shared" si="4"/>
        <v>1138.2</v>
      </c>
      <c r="O12" s="13">
        <f t="shared" si="5"/>
        <v>94.9</v>
      </c>
      <c r="R12" s="19">
        <v>2001</v>
      </c>
      <c r="S12" s="9">
        <v>207.6</v>
      </c>
      <c r="T12" s="9">
        <v>217.60000000000005</v>
      </c>
      <c r="U12" s="9">
        <v>376.90000000000009</v>
      </c>
      <c r="V12" s="9">
        <v>191.29999999999995</v>
      </c>
      <c r="W12" s="9">
        <v>26.3</v>
      </c>
      <c r="X12" s="9">
        <v>3.4000000000000004</v>
      </c>
      <c r="Y12" s="9">
        <v>1.8</v>
      </c>
      <c r="Z12" s="9">
        <v>0</v>
      </c>
      <c r="AA12" s="9">
        <v>4.3999999999999995</v>
      </c>
      <c r="AB12" s="9">
        <v>6.8</v>
      </c>
      <c r="AC12" s="9">
        <v>18.600000000000001</v>
      </c>
      <c r="AD12" s="9">
        <v>54.999999999999993</v>
      </c>
      <c r="AE12" s="13">
        <f t="shared" si="6"/>
        <v>1109.7</v>
      </c>
      <c r="AF12" s="13">
        <f t="shared" si="7"/>
        <v>92.5</v>
      </c>
    </row>
    <row r="13" spans="1:32" x14ac:dyDescent="0.3">
      <c r="A13" s="19">
        <v>2002</v>
      </c>
      <c r="B13" s="9">
        <v>55.2</v>
      </c>
      <c r="C13" s="9">
        <v>84.3</v>
      </c>
      <c r="D13" s="9">
        <v>945.7</v>
      </c>
      <c r="E13" s="9">
        <v>280.89999999999998</v>
      </c>
      <c r="F13" s="9">
        <v>12.6</v>
      </c>
      <c r="G13" s="9">
        <v>0</v>
      </c>
      <c r="H13" s="9">
        <v>0</v>
      </c>
      <c r="I13" s="9">
        <v>2</v>
      </c>
      <c r="J13" s="9">
        <v>0</v>
      </c>
      <c r="K13" s="9">
        <v>5.7</v>
      </c>
      <c r="L13" s="9">
        <v>23.6</v>
      </c>
      <c r="M13" s="9">
        <v>0</v>
      </c>
      <c r="N13" s="13">
        <f t="shared" si="0"/>
        <v>1409.9999999999998</v>
      </c>
      <c r="O13" s="13">
        <f t="shared" si="1"/>
        <v>117.5</v>
      </c>
      <c r="R13" s="19">
        <v>2002</v>
      </c>
      <c r="S13" s="9">
        <v>42.199999999999996</v>
      </c>
      <c r="T13" s="9">
        <v>293.50000000000006</v>
      </c>
      <c r="U13" s="9">
        <v>385.20000000000005</v>
      </c>
      <c r="V13" s="9">
        <v>337.59999999999997</v>
      </c>
      <c r="W13" s="9">
        <v>25.200000000000006</v>
      </c>
      <c r="X13" s="9">
        <v>6.1999999999999993</v>
      </c>
      <c r="Y13" s="9">
        <v>0</v>
      </c>
      <c r="Z13" s="9">
        <v>0.9</v>
      </c>
      <c r="AA13" s="9">
        <v>3.3999999999999995</v>
      </c>
      <c r="AB13" s="9">
        <v>38.799999999999997</v>
      </c>
      <c r="AC13" s="9">
        <v>38.1</v>
      </c>
      <c r="AD13" s="9">
        <v>76.2</v>
      </c>
      <c r="AE13" s="13">
        <f t="shared" si="2"/>
        <v>1247.3000000000002</v>
      </c>
      <c r="AF13" s="13">
        <f t="shared" si="3"/>
        <v>103.9</v>
      </c>
    </row>
    <row r="14" spans="1:32" x14ac:dyDescent="0.3">
      <c r="A14" s="19">
        <v>2003</v>
      </c>
      <c r="B14" s="9">
        <v>79.2</v>
      </c>
      <c r="C14" s="9">
        <v>60.9</v>
      </c>
      <c r="D14" s="9">
        <v>96.5</v>
      </c>
      <c r="E14" s="9">
        <v>0</v>
      </c>
      <c r="F14" s="21">
        <v>7.4</v>
      </c>
      <c r="G14" s="21">
        <v>3.9</v>
      </c>
      <c r="H14" s="9">
        <v>0</v>
      </c>
      <c r="I14" s="9">
        <v>0</v>
      </c>
      <c r="J14" s="21">
        <v>0</v>
      </c>
      <c r="K14" s="9">
        <v>0</v>
      </c>
      <c r="L14" s="21">
        <v>1.3</v>
      </c>
      <c r="M14" s="9">
        <v>6.5</v>
      </c>
      <c r="N14" s="13">
        <f t="shared" si="0"/>
        <v>255.70000000000002</v>
      </c>
      <c r="O14" s="13">
        <f t="shared" si="1"/>
        <v>21.3</v>
      </c>
      <c r="R14" s="19">
        <v>2003</v>
      </c>
      <c r="S14" s="9">
        <v>114.89999999999999</v>
      </c>
      <c r="T14" s="9">
        <v>147.40000000000003</v>
      </c>
      <c r="U14" s="9">
        <v>93.899999999999977</v>
      </c>
      <c r="V14" s="9">
        <v>63.40000000000002</v>
      </c>
      <c r="W14" s="9">
        <v>15.100000000000003</v>
      </c>
      <c r="X14" s="9">
        <v>13.099999999999998</v>
      </c>
      <c r="Y14" s="9">
        <v>0.3</v>
      </c>
      <c r="Z14" s="9">
        <v>0.1</v>
      </c>
      <c r="AA14" s="9">
        <v>1.4</v>
      </c>
      <c r="AB14" s="9">
        <v>5.2999999999999989</v>
      </c>
      <c r="AC14" s="9">
        <v>9.5</v>
      </c>
      <c r="AD14" s="9">
        <v>47.199999999999996</v>
      </c>
      <c r="AE14" s="13">
        <f t="shared" si="2"/>
        <v>511.60000000000008</v>
      </c>
      <c r="AF14" s="13">
        <f t="shared" si="3"/>
        <v>42.6</v>
      </c>
    </row>
    <row r="15" spans="1:32" x14ac:dyDescent="0.3">
      <c r="A15" s="19">
        <v>2004</v>
      </c>
      <c r="B15" s="9">
        <v>141.1</v>
      </c>
      <c r="C15" s="9">
        <v>50.1</v>
      </c>
      <c r="D15" s="9">
        <v>28.6</v>
      </c>
      <c r="E15" s="9">
        <v>25.5</v>
      </c>
      <c r="F15" s="21">
        <v>8.8000000000000007</v>
      </c>
      <c r="G15" s="9">
        <v>0</v>
      </c>
      <c r="H15" s="9">
        <v>4</v>
      </c>
      <c r="I15" s="9">
        <v>0</v>
      </c>
      <c r="J15" s="21">
        <v>1</v>
      </c>
      <c r="K15" s="9">
        <v>3</v>
      </c>
      <c r="L15" s="9">
        <v>0.6</v>
      </c>
      <c r="M15" s="9">
        <v>13.5</v>
      </c>
      <c r="N15" s="13">
        <f t="shared" si="0"/>
        <v>276.20000000000005</v>
      </c>
      <c r="O15" s="13">
        <f t="shared" si="1"/>
        <v>23</v>
      </c>
      <c r="R15" s="19">
        <v>2004</v>
      </c>
      <c r="S15" s="9">
        <v>65.7</v>
      </c>
      <c r="T15" s="9">
        <v>198.09999999999994</v>
      </c>
      <c r="U15" s="9">
        <v>122.39999999999998</v>
      </c>
      <c r="V15" s="9">
        <v>108.49999999999997</v>
      </c>
      <c r="W15" s="9">
        <v>19.400000000000002</v>
      </c>
      <c r="X15" s="9">
        <v>1.4</v>
      </c>
      <c r="Y15" s="9">
        <v>4.5999999999999996</v>
      </c>
      <c r="Z15" s="9">
        <v>0</v>
      </c>
      <c r="AA15" s="9">
        <v>18.799999999999997</v>
      </c>
      <c r="AB15" s="9">
        <v>13.400000000000002</v>
      </c>
      <c r="AC15" s="9">
        <v>18.7</v>
      </c>
      <c r="AD15" s="9">
        <v>24.4</v>
      </c>
      <c r="AE15" s="13">
        <f t="shared" si="2"/>
        <v>595.39999999999986</v>
      </c>
      <c r="AF15" s="13">
        <f t="shared" si="3"/>
        <v>49.6</v>
      </c>
    </row>
    <row r="16" spans="1:32" x14ac:dyDescent="0.3">
      <c r="A16" s="19">
        <v>2005</v>
      </c>
      <c r="B16" s="9">
        <v>3.2</v>
      </c>
      <c r="C16" s="9">
        <v>51.7</v>
      </c>
      <c r="D16" s="9">
        <v>362.8</v>
      </c>
      <c r="E16" s="9">
        <v>33.1</v>
      </c>
      <c r="F16" s="9">
        <v>0</v>
      </c>
      <c r="G16" s="9">
        <v>4.5999999999999996</v>
      </c>
      <c r="H16" s="9">
        <v>0</v>
      </c>
      <c r="I16" s="9">
        <v>0</v>
      </c>
      <c r="J16" s="9">
        <v>0</v>
      </c>
      <c r="K16" s="9">
        <v>0.8</v>
      </c>
      <c r="L16" s="9">
        <v>1.4</v>
      </c>
      <c r="M16" s="9">
        <v>10.4</v>
      </c>
      <c r="N16" s="13">
        <f t="shared" si="0"/>
        <v>468.00000000000006</v>
      </c>
      <c r="O16" s="13">
        <f t="shared" si="1"/>
        <v>39</v>
      </c>
      <c r="R16" s="19">
        <v>2005</v>
      </c>
      <c r="S16" s="9">
        <v>45.9</v>
      </c>
      <c r="T16" s="9">
        <v>127.80000000000003</v>
      </c>
      <c r="U16" s="9">
        <v>154.6</v>
      </c>
      <c r="V16" s="9">
        <v>76.699999999999989</v>
      </c>
      <c r="W16" s="9">
        <v>24.3</v>
      </c>
      <c r="X16" s="9">
        <v>6.2</v>
      </c>
      <c r="Y16" s="9">
        <v>0</v>
      </c>
      <c r="Z16" s="9">
        <v>0.3</v>
      </c>
      <c r="AA16" s="9">
        <v>3.6</v>
      </c>
      <c r="AB16" s="9">
        <v>9</v>
      </c>
      <c r="AC16" s="9">
        <v>8.9999999999999982</v>
      </c>
      <c r="AD16" s="9">
        <v>24.8</v>
      </c>
      <c r="AE16" s="13">
        <f t="shared" si="2"/>
        <v>482.20000000000005</v>
      </c>
      <c r="AF16" s="13">
        <f t="shared" si="3"/>
        <v>40.200000000000003</v>
      </c>
    </row>
    <row r="17" spans="1:32" x14ac:dyDescent="0.3">
      <c r="A17" s="19">
        <v>2006</v>
      </c>
      <c r="B17" s="9">
        <v>105.9</v>
      </c>
      <c r="C17" s="9">
        <v>568.20000000000005</v>
      </c>
      <c r="D17" s="9">
        <v>394</v>
      </c>
      <c r="E17" s="9">
        <v>132.69999999999999</v>
      </c>
      <c r="F17" s="9">
        <v>0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2.6</v>
      </c>
      <c r="M17" s="9">
        <v>6.6</v>
      </c>
      <c r="N17" s="13">
        <f t="shared" si="0"/>
        <v>1211.9999999999998</v>
      </c>
      <c r="O17" s="13">
        <f t="shared" si="1"/>
        <v>101</v>
      </c>
      <c r="R17" s="19">
        <v>2006</v>
      </c>
      <c r="S17" s="9">
        <v>90.5</v>
      </c>
      <c r="T17" s="9">
        <v>279.2</v>
      </c>
      <c r="U17" s="9">
        <v>217.60000000000005</v>
      </c>
      <c r="V17" s="9">
        <v>115.19999999999999</v>
      </c>
      <c r="W17" s="9">
        <v>17.2</v>
      </c>
      <c r="X17" s="9">
        <v>12.899999999999999</v>
      </c>
      <c r="Y17" s="9">
        <v>0.4</v>
      </c>
      <c r="Z17" s="9">
        <v>3.0999999999999996</v>
      </c>
      <c r="AA17" s="9">
        <v>13.100000000000001</v>
      </c>
      <c r="AB17" s="9">
        <v>15.9</v>
      </c>
      <c r="AC17" s="9">
        <v>36.4</v>
      </c>
      <c r="AD17" s="9">
        <v>62.099999999999987</v>
      </c>
      <c r="AE17" s="13">
        <f t="shared" si="2"/>
        <v>863.6</v>
      </c>
      <c r="AF17" s="13">
        <f t="shared" si="3"/>
        <v>72</v>
      </c>
    </row>
    <row r="18" spans="1:32" x14ac:dyDescent="0.3">
      <c r="A18" s="19">
        <v>2007</v>
      </c>
      <c r="B18" s="9">
        <v>44.7</v>
      </c>
      <c r="C18" s="9">
        <v>36.200000000000003</v>
      </c>
      <c r="D18" s="9">
        <v>331.2</v>
      </c>
      <c r="E18" s="9">
        <v>64.900000000000006</v>
      </c>
      <c r="F18" s="9">
        <v>1.6</v>
      </c>
      <c r="G18" s="9">
        <v>0</v>
      </c>
      <c r="H18" s="9">
        <v>0</v>
      </c>
      <c r="I18" s="9">
        <v>0</v>
      </c>
      <c r="J18" s="9">
        <v>0</v>
      </c>
      <c r="K18" s="9">
        <v>0.4</v>
      </c>
      <c r="L18" s="9">
        <v>1.9</v>
      </c>
      <c r="M18" s="9">
        <v>0</v>
      </c>
      <c r="N18" s="13">
        <f t="shared" si="0"/>
        <v>480.9</v>
      </c>
      <c r="O18" s="13">
        <f t="shared" si="1"/>
        <v>40.1</v>
      </c>
      <c r="R18" s="19">
        <v>2007</v>
      </c>
      <c r="S18" s="9">
        <v>135.19999999999999</v>
      </c>
      <c r="T18" s="9">
        <v>133.10000000000002</v>
      </c>
      <c r="U18" s="9">
        <v>217.49999999999994</v>
      </c>
      <c r="V18" s="9">
        <v>98.500000000000014</v>
      </c>
      <c r="W18" s="9">
        <v>16.000000000000004</v>
      </c>
      <c r="X18" s="9">
        <v>17.7</v>
      </c>
      <c r="Y18" s="9">
        <v>0.9</v>
      </c>
      <c r="Z18" s="9">
        <v>0</v>
      </c>
      <c r="AA18" s="9">
        <v>1</v>
      </c>
      <c r="AB18" s="9">
        <v>12.100000000000001</v>
      </c>
      <c r="AC18" s="9">
        <v>12.700000000000001</v>
      </c>
      <c r="AD18" s="9">
        <v>25.4</v>
      </c>
      <c r="AE18" s="13">
        <f t="shared" si="2"/>
        <v>670.1</v>
      </c>
      <c r="AF18" s="13">
        <f t="shared" si="3"/>
        <v>55.8</v>
      </c>
    </row>
    <row r="19" spans="1:32" x14ac:dyDescent="0.3">
      <c r="A19" s="19">
        <v>2008</v>
      </c>
      <c r="B19" s="9">
        <v>185.5</v>
      </c>
      <c r="C19" s="9">
        <v>463.9</v>
      </c>
      <c r="D19" s="9">
        <v>683.4</v>
      </c>
      <c r="E19" s="9">
        <v>150.69999999999999</v>
      </c>
      <c r="F19" s="9">
        <v>5</v>
      </c>
      <c r="G19" s="9">
        <v>16.899999999999999</v>
      </c>
      <c r="H19" s="9">
        <v>1.8</v>
      </c>
      <c r="I19" s="9">
        <v>0</v>
      </c>
      <c r="J19" s="9">
        <v>0</v>
      </c>
      <c r="K19" s="9">
        <v>1.8</v>
      </c>
      <c r="L19" s="9">
        <v>10.8</v>
      </c>
      <c r="M19" s="9">
        <v>0</v>
      </c>
      <c r="N19" s="13">
        <f t="shared" si="0"/>
        <v>1519.8</v>
      </c>
      <c r="O19" s="13">
        <f t="shared" si="1"/>
        <v>126.7</v>
      </c>
      <c r="R19" s="19">
        <v>2008</v>
      </c>
      <c r="S19" s="9">
        <v>164.4</v>
      </c>
      <c r="T19" s="9">
        <v>340.8</v>
      </c>
      <c r="U19" s="9">
        <v>360.3</v>
      </c>
      <c r="V19" s="9">
        <v>187.6</v>
      </c>
      <c r="W19" s="9">
        <v>38.9</v>
      </c>
      <c r="X19" s="9">
        <v>21.5</v>
      </c>
      <c r="Y19" s="9">
        <v>8.1999999999999993</v>
      </c>
      <c r="Z19" s="9">
        <v>2.9000000000000004</v>
      </c>
      <c r="AA19" s="9">
        <v>5.0999999999999996</v>
      </c>
      <c r="AB19" s="9">
        <v>19.300000000000004</v>
      </c>
      <c r="AC19" s="9">
        <v>26.799999999999997</v>
      </c>
      <c r="AD19" s="9">
        <v>9.7999999999999989</v>
      </c>
      <c r="AE19" s="13">
        <f t="shared" si="2"/>
        <v>1185.5999999999999</v>
      </c>
      <c r="AF19" s="13">
        <f t="shared" si="3"/>
        <v>98.8</v>
      </c>
    </row>
    <row r="20" spans="1:32" x14ac:dyDescent="0.3">
      <c r="A20" s="19">
        <v>2009</v>
      </c>
      <c r="B20" s="9">
        <v>205.3</v>
      </c>
      <c r="C20" s="9">
        <v>327</v>
      </c>
      <c r="D20" s="9">
        <v>321.60000000000002</v>
      </c>
      <c r="E20" s="9">
        <v>135.30000000000001</v>
      </c>
      <c r="F20" s="9">
        <v>26.6</v>
      </c>
      <c r="G20" s="9">
        <v>0</v>
      </c>
      <c r="H20" s="9">
        <v>0</v>
      </c>
      <c r="I20" s="9">
        <v>0</v>
      </c>
      <c r="J20" s="9">
        <v>0</v>
      </c>
      <c r="K20" s="9">
        <v>1.1000000000000001</v>
      </c>
      <c r="L20" s="9">
        <v>4.2</v>
      </c>
      <c r="M20" s="9">
        <v>9.1</v>
      </c>
      <c r="N20" s="13">
        <f t="shared" si="0"/>
        <v>1030.2</v>
      </c>
      <c r="O20" s="13">
        <f t="shared" si="1"/>
        <v>85.9</v>
      </c>
      <c r="R20" s="19">
        <v>2009</v>
      </c>
      <c r="S20" s="9">
        <v>229.99999999999997</v>
      </c>
      <c r="T20" s="9">
        <v>257.29999999999995</v>
      </c>
      <c r="U20" s="9">
        <v>198.70000000000002</v>
      </c>
      <c r="V20" s="9">
        <v>66.300000000000011</v>
      </c>
      <c r="W20" s="9">
        <v>21.000000000000004</v>
      </c>
      <c r="X20" s="9">
        <v>7.6999999999999993</v>
      </c>
      <c r="Y20" s="9">
        <v>2.9000000000000004</v>
      </c>
      <c r="Z20" s="9">
        <v>2.7</v>
      </c>
      <c r="AA20" s="9">
        <v>0.30000000000000004</v>
      </c>
      <c r="AB20" s="9">
        <v>5.9</v>
      </c>
      <c r="AC20" s="9">
        <v>18.2</v>
      </c>
      <c r="AD20" s="9">
        <v>40.70000000000001</v>
      </c>
      <c r="AE20" s="13">
        <f t="shared" si="2"/>
        <v>851.7</v>
      </c>
      <c r="AF20" s="13">
        <f t="shared" si="3"/>
        <v>71</v>
      </c>
    </row>
    <row r="21" spans="1:32" x14ac:dyDescent="0.3">
      <c r="A21" s="19">
        <v>2010</v>
      </c>
      <c r="B21" s="9">
        <v>55.8</v>
      </c>
      <c r="C21" s="9">
        <v>298.7</v>
      </c>
      <c r="D21" s="9">
        <v>537.4</v>
      </c>
      <c r="E21" s="9">
        <v>139.1</v>
      </c>
      <c r="F21" s="9">
        <v>22</v>
      </c>
      <c r="G21" s="9">
        <v>14</v>
      </c>
      <c r="H21" s="9">
        <v>0</v>
      </c>
      <c r="I21" s="9">
        <v>0</v>
      </c>
      <c r="J21" s="9">
        <v>0</v>
      </c>
      <c r="K21" s="9">
        <v>0.2</v>
      </c>
      <c r="L21" s="9">
        <v>0</v>
      </c>
      <c r="M21" s="9">
        <v>5.3</v>
      </c>
      <c r="N21" s="13">
        <f t="shared" si="0"/>
        <v>1072.5</v>
      </c>
      <c r="O21" s="13">
        <f t="shared" si="1"/>
        <v>89.4</v>
      </c>
      <c r="R21" s="19">
        <v>2010</v>
      </c>
      <c r="S21" s="9">
        <v>144.90000000000003</v>
      </c>
      <c r="T21" s="9">
        <v>409.09999999999985</v>
      </c>
      <c r="U21" s="9">
        <v>169.6</v>
      </c>
      <c r="V21" s="9">
        <v>151.90000000000003</v>
      </c>
      <c r="W21" s="9">
        <v>35.20000000000001</v>
      </c>
      <c r="X21" s="9">
        <v>13.100000000000001</v>
      </c>
      <c r="Y21" s="9">
        <v>0.7</v>
      </c>
      <c r="Z21" s="9">
        <v>0.2</v>
      </c>
      <c r="AA21" s="9">
        <v>0.4</v>
      </c>
      <c r="AB21" s="9">
        <v>6.8000000000000007</v>
      </c>
      <c r="AC21" s="9">
        <v>19.099999999999998</v>
      </c>
      <c r="AD21" s="9">
        <v>23.400000000000002</v>
      </c>
      <c r="AE21" s="13">
        <f t="shared" si="2"/>
        <v>974.40000000000009</v>
      </c>
      <c r="AF21" s="13">
        <f t="shared" si="3"/>
        <v>81.2</v>
      </c>
    </row>
    <row r="22" spans="1:32" x14ac:dyDescent="0.3">
      <c r="A22" s="19">
        <v>2011</v>
      </c>
      <c r="B22" s="9">
        <v>10.7</v>
      </c>
      <c r="C22" s="9">
        <v>98.1</v>
      </c>
      <c r="D22" s="9">
        <v>7.5</v>
      </c>
      <c r="E22" s="9">
        <v>211.5</v>
      </c>
      <c r="F22" s="9">
        <v>13.1</v>
      </c>
      <c r="G22" s="9">
        <v>15.3</v>
      </c>
      <c r="H22" s="9">
        <v>0.7</v>
      </c>
      <c r="I22" s="9">
        <v>0</v>
      </c>
      <c r="J22" s="9">
        <v>0</v>
      </c>
      <c r="K22" s="9">
        <v>0</v>
      </c>
      <c r="L22" s="9">
        <v>4.8</v>
      </c>
      <c r="M22" s="9">
        <v>0</v>
      </c>
      <c r="N22" s="13">
        <f t="shared" si="0"/>
        <v>361.70000000000005</v>
      </c>
      <c r="O22" s="13">
        <f t="shared" si="1"/>
        <v>30.1</v>
      </c>
      <c r="R22" s="19">
        <v>2011</v>
      </c>
      <c r="S22" s="9">
        <v>104.6</v>
      </c>
      <c r="T22" s="9">
        <v>68.09999999999998</v>
      </c>
      <c r="U22" s="9">
        <v>48.9</v>
      </c>
      <c r="V22" s="9">
        <v>175.39999999999998</v>
      </c>
      <c r="W22" s="9">
        <v>16.7</v>
      </c>
      <c r="X22" s="9">
        <v>12.399999999999999</v>
      </c>
      <c r="Y22" s="9">
        <v>3.5000000000000004</v>
      </c>
      <c r="Z22" s="9">
        <v>0.4</v>
      </c>
      <c r="AA22" s="9">
        <v>6.8999999999999995</v>
      </c>
      <c r="AB22" s="9">
        <v>9.1</v>
      </c>
      <c r="AC22" s="9">
        <v>28.999999999999996</v>
      </c>
      <c r="AD22" s="9">
        <v>43.099999999999994</v>
      </c>
      <c r="AE22" s="13">
        <f t="shared" si="2"/>
        <v>518.09999999999991</v>
      </c>
      <c r="AF22" s="13">
        <f t="shared" si="3"/>
        <v>43.2</v>
      </c>
    </row>
    <row r="23" spans="1:32" x14ac:dyDescent="0.3">
      <c r="A23" s="19">
        <v>2012</v>
      </c>
      <c r="B23" s="21">
        <v>348.4</v>
      </c>
      <c r="C23" s="21">
        <v>680.8</v>
      </c>
      <c r="D23" s="21">
        <v>489.4</v>
      </c>
      <c r="E23" s="21">
        <v>200</v>
      </c>
      <c r="F23" s="21">
        <v>23</v>
      </c>
      <c r="G23" s="21">
        <v>1.9</v>
      </c>
      <c r="H23" s="9">
        <v>0</v>
      </c>
      <c r="I23" s="9">
        <v>0</v>
      </c>
      <c r="J23" s="9">
        <v>0</v>
      </c>
      <c r="K23" s="9">
        <v>5</v>
      </c>
      <c r="L23" s="9">
        <v>4.9000000000000004</v>
      </c>
      <c r="M23" s="21">
        <v>5.6</v>
      </c>
      <c r="N23" s="13">
        <f t="shared" si="0"/>
        <v>1759</v>
      </c>
      <c r="O23" s="13">
        <f t="shared" si="1"/>
        <v>146.6</v>
      </c>
      <c r="R23" s="19">
        <v>2012</v>
      </c>
      <c r="S23" s="9">
        <v>218.09999999999997</v>
      </c>
      <c r="T23" s="9">
        <v>532.50000000000011</v>
      </c>
      <c r="U23" s="9">
        <v>263.7</v>
      </c>
      <c r="V23" s="9">
        <v>203.39999999999992</v>
      </c>
      <c r="W23" s="9">
        <v>61.899999999999991</v>
      </c>
      <c r="X23" s="9">
        <v>2.2999999999999998</v>
      </c>
      <c r="Y23" s="9">
        <v>0.5</v>
      </c>
      <c r="Z23" s="9">
        <v>0.60000000000000009</v>
      </c>
      <c r="AA23" s="9">
        <v>1.3</v>
      </c>
      <c r="AB23" s="9">
        <v>17.2</v>
      </c>
      <c r="AC23" s="9">
        <v>40.1</v>
      </c>
      <c r="AD23" s="9">
        <v>22.200000000000003</v>
      </c>
      <c r="AE23" s="13">
        <f t="shared" si="2"/>
        <v>1363.8</v>
      </c>
      <c r="AF23" s="13">
        <f t="shared" si="3"/>
        <v>113.7</v>
      </c>
    </row>
    <row r="24" spans="1:32" x14ac:dyDescent="0.3">
      <c r="A24" s="19">
        <v>2013</v>
      </c>
      <c r="B24" s="21">
        <v>4.7</v>
      </c>
      <c r="C24" s="21">
        <v>55.8</v>
      </c>
      <c r="D24" s="21">
        <v>512.29999999999995</v>
      </c>
      <c r="E24" s="9">
        <v>9.4</v>
      </c>
      <c r="F24" s="9">
        <v>36.799999999999997</v>
      </c>
      <c r="G24" s="9">
        <v>0</v>
      </c>
      <c r="H24" s="9">
        <v>0</v>
      </c>
      <c r="I24" s="9">
        <v>4.5999999999999996</v>
      </c>
      <c r="J24" s="9">
        <v>0</v>
      </c>
      <c r="K24" s="9">
        <v>4.0999999999999996</v>
      </c>
      <c r="L24" s="9">
        <v>1.4</v>
      </c>
      <c r="M24" s="9">
        <v>4.8</v>
      </c>
      <c r="N24" s="13">
        <f t="shared" si="0"/>
        <v>633.89999999999986</v>
      </c>
      <c r="O24" s="13">
        <f t="shared" si="1"/>
        <v>52.8</v>
      </c>
      <c r="R24" s="19">
        <v>2013</v>
      </c>
      <c r="S24" s="9">
        <v>81.299999999999983</v>
      </c>
      <c r="T24" s="9">
        <v>153.89999999999998</v>
      </c>
      <c r="U24" s="9">
        <v>271.69999999999993</v>
      </c>
      <c r="V24" s="9">
        <v>50</v>
      </c>
      <c r="W24" s="9">
        <v>44.999999999999993</v>
      </c>
      <c r="X24" s="9">
        <v>0.4</v>
      </c>
      <c r="Y24" s="9">
        <v>0.1</v>
      </c>
      <c r="Z24" s="9">
        <v>6.7</v>
      </c>
      <c r="AA24" s="9">
        <v>0.79999999999999993</v>
      </c>
      <c r="AB24" s="9">
        <v>15.999999999999998</v>
      </c>
      <c r="AC24" s="9">
        <v>8.1</v>
      </c>
      <c r="AD24" s="9">
        <v>23.800000000000004</v>
      </c>
      <c r="AE24" s="13">
        <f t="shared" si="2"/>
        <v>657.79999999999984</v>
      </c>
      <c r="AF24" s="13">
        <f t="shared" si="3"/>
        <v>54.8</v>
      </c>
    </row>
    <row r="25" spans="1:32" x14ac:dyDescent="0.3">
      <c r="A25" s="19">
        <v>2014</v>
      </c>
      <c r="B25" s="9">
        <v>27.9</v>
      </c>
      <c r="C25" s="9">
        <v>48.3</v>
      </c>
      <c r="D25" s="9">
        <v>118.6</v>
      </c>
      <c r="E25" s="9">
        <v>6.8</v>
      </c>
      <c r="F25" s="21">
        <v>40.1</v>
      </c>
      <c r="G25" s="21">
        <v>2.4</v>
      </c>
      <c r="H25" s="21">
        <v>0.2</v>
      </c>
      <c r="I25" s="21">
        <v>1.5</v>
      </c>
      <c r="J25" s="21">
        <v>0.1</v>
      </c>
      <c r="K25" s="21">
        <v>1.5</v>
      </c>
      <c r="L25" s="21">
        <v>0.8</v>
      </c>
      <c r="M25" s="21">
        <v>5</v>
      </c>
      <c r="N25" s="13">
        <f t="shared" si="0"/>
        <v>253.2</v>
      </c>
      <c r="O25" s="13">
        <f t="shared" si="1"/>
        <v>21.1</v>
      </c>
      <c r="R25" s="19">
        <v>2014</v>
      </c>
      <c r="S25" s="9">
        <v>180.8</v>
      </c>
      <c r="T25" s="9">
        <v>83.299999999999983</v>
      </c>
      <c r="U25" s="9">
        <v>164.4</v>
      </c>
      <c r="V25" s="9">
        <v>43.2</v>
      </c>
      <c r="W25" s="9">
        <v>112.89999999999999</v>
      </c>
      <c r="X25" s="9">
        <v>9.4</v>
      </c>
      <c r="Y25" s="9">
        <v>1.2000000000000002</v>
      </c>
      <c r="Z25" s="9">
        <v>3.7</v>
      </c>
      <c r="AA25" s="9">
        <v>6.6999999999999993</v>
      </c>
      <c r="AB25" s="9">
        <v>11.899999999999999</v>
      </c>
      <c r="AC25" s="9">
        <v>12.499999999999998</v>
      </c>
      <c r="AD25" s="9">
        <v>40.599999999999994</v>
      </c>
      <c r="AE25" s="13">
        <f t="shared" si="2"/>
        <v>670.60000000000014</v>
      </c>
      <c r="AF25" s="13">
        <f t="shared" si="3"/>
        <v>55.9</v>
      </c>
    </row>
    <row r="26" spans="1:32" x14ac:dyDescent="0.3">
      <c r="A26" s="19">
        <v>2015</v>
      </c>
      <c r="B26" s="9">
        <v>19.899999999999999</v>
      </c>
      <c r="C26" s="9">
        <v>43.7</v>
      </c>
      <c r="D26" s="9">
        <v>450.1</v>
      </c>
      <c r="E26" s="9">
        <v>83.3</v>
      </c>
      <c r="F26" s="9">
        <v>28.6</v>
      </c>
      <c r="G26" s="21">
        <v>10.199999999999999</v>
      </c>
      <c r="H26" s="21">
        <v>3.5</v>
      </c>
      <c r="I26" s="21">
        <v>0.3</v>
      </c>
      <c r="J26" s="21">
        <v>0.1</v>
      </c>
      <c r="K26" s="21">
        <v>0.9</v>
      </c>
      <c r="L26" s="21">
        <v>21.6</v>
      </c>
      <c r="M26" s="21">
        <v>4.7</v>
      </c>
      <c r="N26" s="13">
        <f t="shared" si="0"/>
        <v>666.90000000000009</v>
      </c>
      <c r="O26" s="13">
        <f t="shared" si="1"/>
        <v>55.6</v>
      </c>
      <c r="R26" s="19">
        <v>2015</v>
      </c>
      <c r="S26" s="9">
        <v>116.8</v>
      </c>
      <c r="T26" s="9">
        <v>134.9</v>
      </c>
      <c r="U26" s="9">
        <v>360.99999999999994</v>
      </c>
      <c r="V26" s="9">
        <v>140.30000000000004</v>
      </c>
      <c r="W26" s="9">
        <v>101.00000000000003</v>
      </c>
      <c r="X26" s="9">
        <v>16</v>
      </c>
      <c r="Y26" s="9">
        <v>5.9999999999999991</v>
      </c>
      <c r="Z26" s="9">
        <v>0</v>
      </c>
      <c r="AA26" s="9">
        <v>4.0999999999999996</v>
      </c>
      <c r="AB26" s="9">
        <v>8.1</v>
      </c>
      <c r="AC26" s="9">
        <v>39.799999999999997</v>
      </c>
      <c r="AD26" s="9">
        <v>49.6</v>
      </c>
      <c r="AE26" s="13">
        <f t="shared" si="2"/>
        <v>977.6</v>
      </c>
      <c r="AF26" s="13">
        <f t="shared" si="3"/>
        <v>81.5</v>
      </c>
    </row>
    <row r="27" spans="1:32" x14ac:dyDescent="0.3">
      <c r="A27" s="19">
        <v>2016</v>
      </c>
      <c r="B27" s="9">
        <v>382.1</v>
      </c>
      <c r="C27" s="21">
        <v>343.2</v>
      </c>
      <c r="D27" s="21">
        <v>456.3</v>
      </c>
      <c r="E27" s="21">
        <v>148</v>
      </c>
      <c r="F27" s="21">
        <v>7.7</v>
      </c>
      <c r="G27" s="21">
        <v>0.2</v>
      </c>
      <c r="H27" s="21">
        <v>0.2</v>
      </c>
      <c r="I27" s="21">
        <v>0.1</v>
      </c>
      <c r="J27" s="21">
        <v>0.1</v>
      </c>
      <c r="K27" s="21">
        <v>0.4</v>
      </c>
      <c r="L27" s="21">
        <v>2</v>
      </c>
      <c r="M27" s="21">
        <v>26.8</v>
      </c>
      <c r="N27" s="13">
        <f t="shared" si="0"/>
        <v>1367.1</v>
      </c>
      <c r="O27" s="13">
        <f t="shared" si="1"/>
        <v>113.9</v>
      </c>
      <c r="R27" s="19">
        <v>2016</v>
      </c>
      <c r="S27" s="9">
        <v>199.9</v>
      </c>
      <c r="T27" s="9">
        <v>281.7</v>
      </c>
      <c r="U27" s="9">
        <v>323.10000000000008</v>
      </c>
      <c r="V27" s="9">
        <v>161.09999999999997</v>
      </c>
      <c r="W27" s="9">
        <v>15.9</v>
      </c>
      <c r="X27" s="9">
        <v>4.2000000000000011</v>
      </c>
      <c r="Y27" s="9">
        <v>0.9</v>
      </c>
      <c r="Z27" s="9">
        <v>0.4</v>
      </c>
      <c r="AA27" s="9">
        <v>4.7</v>
      </c>
      <c r="AB27" s="9">
        <v>5.2</v>
      </c>
      <c r="AC27" s="9">
        <v>6</v>
      </c>
      <c r="AD27" s="9">
        <v>76.8</v>
      </c>
      <c r="AE27" s="13">
        <f t="shared" si="2"/>
        <v>1079.9000000000001</v>
      </c>
      <c r="AF27" s="13">
        <f t="shared" si="3"/>
        <v>90</v>
      </c>
    </row>
    <row r="28" spans="1:32" x14ac:dyDescent="0.3">
      <c r="A28" s="19">
        <v>2017</v>
      </c>
      <c r="B28" s="21">
        <v>196.1</v>
      </c>
      <c r="C28" s="21">
        <v>489.2</v>
      </c>
      <c r="D28" s="21">
        <v>786.2</v>
      </c>
      <c r="E28" s="21">
        <v>237.4</v>
      </c>
      <c r="F28" s="21">
        <v>25.3</v>
      </c>
      <c r="G28" s="21">
        <v>1.8</v>
      </c>
      <c r="H28" s="21">
        <v>0.2</v>
      </c>
      <c r="I28" s="21">
        <v>0</v>
      </c>
      <c r="J28" s="21">
        <v>0</v>
      </c>
      <c r="K28" s="21">
        <v>3.1</v>
      </c>
      <c r="L28" s="21">
        <v>0.3</v>
      </c>
      <c r="M28" s="21">
        <v>32.299999999999997</v>
      </c>
      <c r="N28" s="13">
        <f t="shared" si="0"/>
        <v>1771.8999999999999</v>
      </c>
      <c r="O28" s="13">
        <f t="shared" si="1"/>
        <v>147.69999999999999</v>
      </c>
      <c r="R28" s="19">
        <v>2017</v>
      </c>
      <c r="S28" s="9">
        <v>159.10000000000002</v>
      </c>
      <c r="T28" s="9">
        <v>346.59999999999997</v>
      </c>
      <c r="U28" s="9">
        <v>801.39999999999986</v>
      </c>
      <c r="V28" s="9">
        <v>233.89999999999995</v>
      </c>
      <c r="W28" s="9">
        <v>68.699999999999989</v>
      </c>
      <c r="X28" s="9">
        <v>8</v>
      </c>
      <c r="Y28" s="9">
        <v>1.5000000000000002</v>
      </c>
      <c r="Z28" s="9">
        <v>0.5</v>
      </c>
      <c r="AA28" s="9">
        <v>3.1</v>
      </c>
      <c r="AB28" s="9">
        <v>21.8</v>
      </c>
      <c r="AC28" s="9">
        <v>8.6999999999999993</v>
      </c>
      <c r="AD28" s="9">
        <v>76.099999999999994</v>
      </c>
      <c r="AE28" s="13">
        <f t="shared" si="2"/>
        <v>1729.3999999999996</v>
      </c>
      <c r="AF28" s="13">
        <f t="shared" si="3"/>
        <v>144.1</v>
      </c>
    </row>
    <row r="29" spans="1:32" x14ac:dyDescent="0.3">
      <c r="A29" s="19">
        <v>2018</v>
      </c>
      <c r="B29" s="21">
        <v>7</v>
      </c>
      <c r="C29" s="21">
        <v>86.8</v>
      </c>
      <c r="D29" s="21">
        <v>55.6</v>
      </c>
      <c r="E29" s="21">
        <v>45.1</v>
      </c>
      <c r="F29" s="21">
        <v>10.1</v>
      </c>
      <c r="G29" s="21">
        <v>0.4</v>
      </c>
      <c r="H29" s="21">
        <v>0.1</v>
      </c>
      <c r="I29" s="21">
        <v>0</v>
      </c>
      <c r="J29" s="21">
        <v>0</v>
      </c>
      <c r="K29" s="21">
        <v>0.2</v>
      </c>
      <c r="L29" s="21">
        <v>6.7</v>
      </c>
      <c r="M29" s="21">
        <v>4.3</v>
      </c>
      <c r="N29" s="13">
        <f t="shared" si="0"/>
        <v>216.29999999999998</v>
      </c>
      <c r="O29" s="13">
        <f t="shared" si="1"/>
        <v>18</v>
      </c>
      <c r="R29" s="19">
        <v>2018</v>
      </c>
      <c r="S29" s="9">
        <v>80.400000000000006</v>
      </c>
      <c r="T29" s="9">
        <v>90.499999999999986</v>
      </c>
      <c r="U29" s="9">
        <v>77.399999999999963</v>
      </c>
      <c r="V29" s="9">
        <v>77.2</v>
      </c>
      <c r="W29" s="9">
        <v>23.100000000000005</v>
      </c>
      <c r="X29" s="9">
        <v>4</v>
      </c>
      <c r="Y29" s="9">
        <v>0.30000000000000004</v>
      </c>
      <c r="Z29" s="9">
        <v>0.5</v>
      </c>
      <c r="AA29" s="9">
        <v>2.2000000000000006</v>
      </c>
      <c r="AB29" s="9">
        <v>1.5</v>
      </c>
      <c r="AC29" s="9">
        <v>27.199999999999996</v>
      </c>
      <c r="AD29" s="9">
        <v>61.199999999999989</v>
      </c>
      <c r="AE29" s="13">
        <f t="shared" si="2"/>
        <v>445.49999999999994</v>
      </c>
      <c r="AF29" s="13">
        <f t="shared" si="3"/>
        <v>37.1</v>
      </c>
    </row>
    <row r="30" spans="1:32" x14ac:dyDescent="0.3">
      <c r="A30" s="19">
        <v>2019</v>
      </c>
      <c r="B30" s="21">
        <v>238.7</v>
      </c>
      <c r="C30" s="21">
        <v>669.6</v>
      </c>
      <c r="D30" s="21">
        <v>211.8</v>
      </c>
      <c r="E30" s="21">
        <v>25.7</v>
      </c>
      <c r="F30" s="21">
        <v>12.1</v>
      </c>
      <c r="G30" s="21">
        <v>1.4</v>
      </c>
      <c r="H30" s="21">
        <v>0.3</v>
      </c>
      <c r="I30" s="21">
        <v>0.1</v>
      </c>
      <c r="J30" s="21">
        <v>0</v>
      </c>
      <c r="K30" s="21">
        <v>0.6</v>
      </c>
      <c r="L30" s="21">
        <v>2.1</v>
      </c>
      <c r="M30" s="21">
        <v>43.6</v>
      </c>
      <c r="N30" s="13">
        <f t="shared" si="0"/>
        <v>1205.9999999999995</v>
      </c>
      <c r="O30" s="13">
        <f t="shared" si="1"/>
        <v>100.5</v>
      </c>
      <c r="R30" s="19">
        <v>2019</v>
      </c>
      <c r="S30" s="9">
        <v>175.59999999999997</v>
      </c>
      <c r="T30" s="9">
        <v>426.80000000000007</v>
      </c>
      <c r="U30" s="9">
        <v>166.99999999999997</v>
      </c>
      <c r="V30" s="9">
        <v>61.4</v>
      </c>
      <c r="W30" s="9">
        <v>29.099999999999998</v>
      </c>
      <c r="X30" s="9">
        <v>7</v>
      </c>
      <c r="Y30" s="9">
        <v>2.2000000000000002</v>
      </c>
      <c r="Z30" s="9">
        <v>0.79999999999999993</v>
      </c>
      <c r="AA30" s="9">
        <v>0.7</v>
      </c>
      <c r="AB30" s="9">
        <v>6.6</v>
      </c>
      <c r="AC30" s="9">
        <v>15.8</v>
      </c>
      <c r="AD30" s="9">
        <v>84.800000000000011</v>
      </c>
      <c r="AE30" s="13">
        <f t="shared" si="2"/>
        <v>977.80000000000018</v>
      </c>
      <c r="AF30" s="13">
        <f t="shared" si="3"/>
        <v>81.5</v>
      </c>
    </row>
    <row r="31" spans="1:32" x14ac:dyDescent="0.3">
      <c r="A31" s="19">
        <v>2020</v>
      </c>
      <c r="B31" s="9">
        <v>84.9</v>
      </c>
      <c r="C31" s="21">
        <v>8.3000000000000007</v>
      </c>
      <c r="D31" s="21">
        <v>50.7</v>
      </c>
      <c r="E31" s="21">
        <v>65.7</v>
      </c>
      <c r="F31" s="21">
        <v>10</v>
      </c>
      <c r="G31" s="21">
        <v>0.4</v>
      </c>
      <c r="H31" s="21">
        <v>1.3</v>
      </c>
      <c r="I31" s="21">
        <v>0.3</v>
      </c>
      <c r="J31" s="21">
        <v>0</v>
      </c>
      <c r="K31" s="21">
        <v>0.3</v>
      </c>
      <c r="L31" s="21">
        <v>0.1</v>
      </c>
      <c r="M31" s="21">
        <v>56.4</v>
      </c>
      <c r="N31" s="13">
        <f t="shared" si="0"/>
        <v>278.40000000000003</v>
      </c>
      <c r="O31" s="13">
        <f t="shared" si="1"/>
        <v>23.2</v>
      </c>
      <c r="R31" s="19">
        <v>2020</v>
      </c>
      <c r="S31" s="9">
        <v>87.5</v>
      </c>
      <c r="T31" s="9">
        <v>132.79999999999998</v>
      </c>
      <c r="U31" s="9">
        <v>110.90000000000002</v>
      </c>
      <c r="V31" s="9">
        <v>93.999999999999972</v>
      </c>
      <c r="W31" s="9">
        <v>23</v>
      </c>
      <c r="X31" s="9">
        <v>2.9000000000000004</v>
      </c>
      <c r="Y31" s="9">
        <v>3.8</v>
      </c>
      <c r="Z31" s="9">
        <v>2.5999999999999996</v>
      </c>
      <c r="AA31" s="9">
        <v>3.5</v>
      </c>
      <c r="AB31" s="9">
        <v>4.4000000000000004</v>
      </c>
      <c r="AC31" s="9">
        <v>0.6</v>
      </c>
      <c r="AD31" s="9">
        <v>101.8</v>
      </c>
      <c r="AE31" s="13">
        <f t="shared" si="2"/>
        <v>567.79999999999995</v>
      </c>
      <c r="AF31" s="13">
        <f t="shared" si="3"/>
        <v>47.3</v>
      </c>
    </row>
    <row r="32" spans="1:32" x14ac:dyDescent="0.3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"/>
      <c r="O32" s="13"/>
      <c r="R32" s="10"/>
      <c r="AE32" s="14"/>
      <c r="AF32" s="14"/>
    </row>
    <row r="33" spans="1:32" x14ac:dyDescent="0.3">
      <c r="A33" s="10" t="s">
        <v>15</v>
      </c>
      <c r="B33" s="13">
        <f>ROUND(AVERAGE(B$2:B31),1)</f>
        <v>122</v>
      </c>
      <c r="C33" s="13">
        <f>ROUND(AVERAGE(C$2:C31),1)</f>
        <v>228.2</v>
      </c>
      <c r="D33" s="13">
        <f>ROUND(AVERAGE(D$2:D31),1)</f>
        <v>342</v>
      </c>
      <c r="E33" s="13">
        <f>ROUND(AVERAGE(E$2:E31),1)</f>
        <v>145</v>
      </c>
      <c r="F33" s="13">
        <f>ROUND(AVERAGE(F$2:F31),1)</f>
        <v>23.4</v>
      </c>
      <c r="G33" s="13">
        <f>ROUND(AVERAGE(G$2:G31),1)</f>
        <v>2.9</v>
      </c>
      <c r="H33" s="13">
        <f>ROUND(AVERAGE(H$2:H31),1)</f>
        <v>0.4</v>
      </c>
      <c r="I33" s="13">
        <f>ROUND(AVERAGE(I$2:I31),1)</f>
        <v>0.3</v>
      </c>
      <c r="J33" s="13">
        <f>ROUND(AVERAGE(J$2:J31),1)</f>
        <v>1</v>
      </c>
      <c r="K33" s="13">
        <f>ROUND(AVERAGE(K$2:K31),1)</f>
        <v>1.6</v>
      </c>
      <c r="L33" s="13">
        <f>ROUND(AVERAGE(L$2:L31),1)</f>
        <v>4</v>
      </c>
      <c r="M33" s="13">
        <f>ROUND(AVERAGE(M$2:M31),1)</f>
        <v>23.2</v>
      </c>
      <c r="N33" s="13">
        <f>ROUND(AVERAGE(N$2:N31),1)</f>
        <v>894</v>
      </c>
      <c r="O33" s="13">
        <f>ROUND(AVERAGE(O$2:O31),1)</f>
        <v>74.5</v>
      </c>
      <c r="R33" s="10" t="s">
        <v>15</v>
      </c>
      <c r="S33" s="13">
        <f>ROUND(AVERAGE(S$2:S31),1)</f>
        <v>132.80000000000001</v>
      </c>
      <c r="T33" s="13">
        <f>ROUND(AVERAGE(T$2:T31),1)</f>
        <v>245.6</v>
      </c>
      <c r="U33" s="13">
        <f>ROUND(AVERAGE(U$2:U31),1)</f>
        <v>264.2</v>
      </c>
      <c r="V33" s="13">
        <f>ROUND(AVERAGE(V$2:V31),1)</f>
        <v>165.1</v>
      </c>
      <c r="W33" s="13">
        <f>ROUND(AVERAGE(W$2:W31),1)</f>
        <v>48</v>
      </c>
      <c r="X33" s="13">
        <f>ROUND(AVERAGE(X$2:X31),1)</f>
        <v>10.1</v>
      </c>
      <c r="Y33" s="13">
        <f>ROUND(AVERAGE(Y$2:Y31),1)</f>
        <v>3</v>
      </c>
      <c r="Z33" s="13">
        <f>ROUND(AVERAGE(Z$2:Z31),1)</f>
        <v>2.2000000000000002</v>
      </c>
      <c r="AA33" s="13">
        <f>ROUND(AVERAGE(AA$2:AA31),1)</f>
        <v>9.6</v>
      </c>
      <c r="AB33" s="13">
        <f>ROUND(AVERAGE(AB$2:AB31),1)</f>
        <v>15.2</v>
      </c>
      <c r="AC33" s="13">
        <f>ROUND(AVERAGE(AC$2:AC31),1)</f>
        <v>23.1</v>
      </c>
      <c r="AD33" s="13">
        <f>ROUND(AVERAGE(AD$2:AD31),1)</f>
        <v>59.9</v>
      </c>
      <c r="AE33" s="13">
        <f>ROUND(AVERAGE(AE$2:AE31),1)</f>
        <v>978.8</v>
      </c>
      <c r="AF33" s="13">
        <f>ROUND(AVERAGE(AF$2:AF31),1)</f>
        <v>81.599999999999994</v>
      </c>
    </row>
    <row r="34" spans="1:32" x14ac:dyDescent="0.3">
      <c r="A34" s="10" t="s">
        <v>17</v>
      </c>
      <c r="B34" s="13">
        <f>MAX(B$2:B31)</f>
        <v>619.4</v>
      </c>
      <c r="C34" s="13">
        <f>MAX(C$2:C31)</f>
        <v>680.8</v>
      </c>
      <c r="D34" s="13">
        <f>MAX(D$2:D31)</f>
        <v>945.7</v>
      </c>
      <c r="E34" s="13">
        <f>MAX(E$2:E31)</f>
        <v>883.7</v>
      </c>
      <c r="F34" s="13">
        <f>MAX(F$2:F31)</f>
        <v>155.5</v>
      </c>
      <c r="G34" s="13">
        <f>MAX(G$2:G31)</f>
        <v>16.899999999999999</v>
      </c>
      <c r="H34" s="13">
        <f>MAX(H$2:H31)</f>
        <v>4</v>
      </c>
      <c r="I34" s="13">
        <f>MAX(I$2:I31)</f>
        <v>4.5999999999999996</v>
      </c>
      <c r="J34" s="13">
        <f>MAX(J$2:J31)</f>
        <v>24.7</v>
      </c>
      <c r="K34" s="13">
        <f>MAX(K$2:K31)</f>
        <v>10</v>
      </c>
      <c r="L34" s="13">
        <f>MAX(L$2:L31)</f>
        <v>23.6</v>
      </c>
      <c r="M34" s="13">
        <f>MAX(M$2:M31)</f>
        <v>336.2</v>
      </c>
      <c r="N34" s="14"/>
      <c r="O34" s="14"/>
      <c r="R34" s="10" t="s">
        <v>17</v>
      </c>
      <c r="S34" s="13">
        <f>MAX(S$2:S31)</f>
        <v>385.89999999999992</v>
      </c>
      <c r="T34" s="13">
        <f>MAX(T$2:T31)</f>
        <v>547</v>
      </c>
      <c r="U34" s="13">
        <f>MAX(U$2:U31)</f>
        <v>801.39999999999986</v>
      </c>
      <c r="V34" s="13">
        <f>MAX(V$2:V31)</f>
        <v>604.49999999999989</v>
      </c>
      <c r="W34" s="13">
        <f>MAX(W$2:W31)</f>
        <v>270.2</v>
      </c>
      <c r="X34" s="13">
        <f>MAX(X$2:X31)</f>
        <v>31.100000000000005</v>
      </c>
      <c r="Y34" s="13">
        <f>MAX(Y$2:Y31)</f>
        <v>11.999999999999998</v>
      </c>
      <c r="Z34" s="13">
        <f>MAX(Z$2:Z31)</f>
        <v>8.2000000000000011</v>
      </c>
      <c r="AA34" s="13">
        <f>MAX(AA$2:AA31)</f>
        <v>105.5</v>
      </c>
      <c r="AB34" s="13">
        <f>MAX(AB$2:AB31)</f>
        <v>84.5</v>
      </c>
      <c r="AC34" s="13">
        <f>MAX(AC$2:AC31)</f>
        <v>110.89999999999999</v>
      </c>
      <c r="AD34" s="13">
        <f>MAX(AD$2:AD31)</f>
        <v>436.00000000000006</v>
      </c>
    </row>
    <row r="35" spans="1:32" x14ac:dyDescent="0.3">
      <c r="A35" s="10" t="s">
        <v>16</v>
      </c>
      <c r="B35" s="13">
        <f>MIN(B$2:B31)</f>
        <v>2.7</v>
      </c>
      <c r="C35" s="13">
        <f>MIN(C$2:C31)</f>
        <v>0</v>
      </c>
      <c r="D35" s="13">
        <f>MIN(D$2:D31)</f>
        <v>3.2</v>
      </c>
      <c r="E35" s="13">
        <f>MIN(E$2:E31)</f>
        <v>0</v>
      </c>
      <c r="F35" s="13">
        <f>MIN(F$2:F31)</f>
        <v>0</v>
      </c>
      <c r="G35" s="13">
        <f>MIN(G$2:G31)</f>
        <v>0</v>
      </c>
      <c r="H35" s="13">
        <f>MIN(H$2:H31)</f>
        <v>0</v>
      </c>
      <c r="I35" s="13">
        <f>MIN(I$2:I31)</f>
        <v>0</v>
      </c>
      <c r="J35" s="13">
        <f>MIN(J$2:J31)</f>
        <v>0</v>
      </c>
      <c r="K35" s="13">
        <f>MIN(K$2:K31)</f>
        <v>0</v>
      </c>
      <c r="L35" s="13">
        <f>MIN(L$2:L31)</f>
        <v>0</v>
      </c>
      <c r="M35" s="13">
        <f>MIN(M$2:M31)</f>
        <v>0</v>
      </c>
      <c r="N35" s="13"/>
      <c r="O35" s="13"/>
      <c r="R35" s="10" t="s">
        <v>16</v>
      </c>
      <c r="S35" s="13">
        <f>MIN(S$2:S31)</f>
        <v>20.500000000000004</v>
      </c>
      <c r="T35" s="13">
        <f>MIN(T$2:T31)</f>
        <v>68.09999999999998</v>
      </c>
      <c r="U35" s="13">
        <f>MIN(U$2:U31)</f>
        <v>48.9</v>
      </c>
      <c r="V35" s="13">
        <f>MIN(V$2:V31)</f>
        <v>43.2</v>
      </c>
      <c r="W35" s="13">
        <f>MIN(W$2:W31)</f>
        <v>15.100000000000003</v>
      </c>
      <c r="X35" s="13">
        <f>MIN(X$2:X31)</f>
        <v>0.4</v>
      </c>
      <c r="Y35" s="13">
        <f>MIN(Y$2:Y31)</f>
        <v>0</v>
      </c>
      <c r="Z35" s="13">
        <f>MIN(Z$2:Z31)</f>
        <v>0</v>
      </c>
      <c r="AA35" s="13">
        <f>MIN(AA$2:AA31)</f>
        <v>0.30000000000000004</v>
      </c>
      <c r="AB35" s="13">
        <f>MIN(AB$2:AB31)</f>
        <v>1.5</v>
      </c>
      <c r="AC35" s="13">
        <f>MIN(AC$2:AC31)</f>
        <v>0.6</v>
      </c>
      <c r="AD35" s="13">
        <f>MIN(AD$2:AD31)</f>
        <v>8.7000000000000011</v>
      </c>
      <c r="AE35" s="9"/>
      <c r="AF35" s="9"/>
    </row>
    <row r="36" spans="1:32" x14ac:dyDescent="0.3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6">
        <f>A37*12</f>
        <v>360</v>
      </c>
      <c r="P36" s="16">
        <f>O36-O37</f>
        <v>0</v>
      </c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</row>
    <row r="37" spans="1:32" x14ac:dyDescent="0.3">
      <c r="A37" s="14">
        <f>COUNT(A$2:A31)</f>
        <v>30</v>
      </c>
      <c r="B37" s="14">
        <f>COUNTIF(B$2:B31,"&gt;=0")</f>
        <v>30</v>
      </c>
      <c r="C37" s="14">
        <f>COUNTIF(C$2:C31,"&gt;=0")</f>
        <v>30</v>
      </c>
      <c r="D37" s="14">
        <f>COUNTIF(D$2:D31,"&gt;=0")</f>
        <v>30</v>
      </c>
      <c r="E37" s="14">
        <f>COUNTIF(E$2:E31,"&gt;=0")</f>
        <v>30</v>
      </c>
      <c r="F37" s="14">
        <f>COUNTIF(F$2:F31,"&gt;=0")</f>
        <v>30</v>
      </c>
      <c r="G37" s="14">
        <f>COUNTIF(G$2:G31,"&gt;=0")</f>
        <v>30</v>
      </c>
      <c r="H37" s="14">
        <f>COUNTIF(H$2:H31,"&gt;=0")</f>
        <v>30</v>
      </c>
      <c r="I37" s="14">
        <f>COUNTIF(I$2:I31,"&gt;=0")</f>
        <v>30</v>
      </c>
      <c r="J37" s="14">
        <f>COUNTIF(J$2:J31,"&gt;=0")</f>
        <v>30</v>
      </c>
      <c r="K37" s="14">
        <f>COUNTIF(K$2:K31,"&gt;=0")</f>
        <v>30</v>
      </c>
      <c r="L37" s="14">
        <f>COUNTIF(L$2:L31,"&gt;=0")</f>
        <v>30</v>
      </c>
      <c r="M37" s="14">
        <f>COUNTIF(M$2:M31,"&gt;=0")</f>
        <v>30</v>
      </c>
      <c r="N37" s="14"/>
      <c r="O37" s="16">
        <f>SUM(B37:M37)</f>
        <v>360</v>
      </c>
      <c r="P37" s="17">
        <f>O37/O36</f>
        <v>1</v>
      </c>
      <c r="R37" s="10" t="s">
        <v>18</v>
      </c>
      <c r="S37" s="13">
        <f>S42</f>
        <v>132.30000000000001</v>
      </c>
      <c r="T37" s="13">
        <f t="shared" ref="T37:AD37" si="8">T42</f>
        <v>232.8</v>
      </c>
      <c r="U37" s="13">
        <f t="shared" si="8"/>
        <v>244.3</v>
      </c>
      <c r="V37" s="13">
        <f t="shared" si="8"/>
        <v>131.80000000000001</v>
      </c>
      <c r="W37" s="13">
        <f t="shared" si="8"/>
        <v>36.799999999999997</v>
      </c>
      <c r="X37" s="13">
        <f t="shared" si="8"/>
        <v>8.5</v>
      </c>
      <c r="Y37" s="13">
        <f t="shared" si="8"/>
        <v>2</v>
      </c>
      <c r="Z37" s="13">
        <f t="shared" si="8"/>
        <v>1.3</v>
      </c>
      <c r="AA37" s="13">
        <f t="shared" si="8"/>
        <v>4.3</v>
      </c>
      <c r="AB37" s="13">
        <f t="shared" si="8"/>
        <v>11.8</v>
      </c>
      <c r="AC37" s="13">
        <f t="shared" si="8"/>
        <v>19.7</v>
      </c>
      <c r="AD37" s="13">
        <f t="shared" si="8"/>
        <v>48.5</v>
      </c>
    </row>
    <row r="38" spans="1:32" x14ac:dyDescent="0.3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12"/>
      <c r="P38" s="18">
        <f>P36/O36</f>
        <v>0</v>
      </c>
      <c r="R38" s="10" t="s">
        <v>19</v>
      </c>
      <c r="S38" s="13">
        <f>B42</f>
        <v>122.3</v>
      </c>
      <c r="T38" s="13">
        <f t="shared" ref="T38:AD38" si="9">C42</f>
        <v>230.5</v>
      </c>
      <c r="U38" s="13">
        <f t="shared" si="9"/>
        <v>366.2</v>
      </c>
      <c r="V38" s="13">
        <f t="shared" si="9"/>
        <v>112.1</v>
      </c>
      <c r="W38" s="13">
        <f t="shared" si="9"/>
        <v>14.6</v>
      </c>
      <c r="X38" s="13">
        <f t="shared" si="9"/>
        <v>3.8</v>
      </c>
      <c r="Y38" s="13">
        <f t="shared" si="9"/>
        <v>0.6</v>
      </c>
      <c r="Z38" s="13">
        <f t="shared" si="9"/>
        <v>0.4</v>
      </c>
      <c r="AA38" s="13">
        <f t="shared" si="9"/>
        <v>0.1</v>
      </c>
      <c r="AB38" s="13">
        <f t="shared" si="9"/>
        <v>1.5</v>
      </c>
      <c r="AC38" s="13">
        <f t="shared" si="9"/>
        <v>4.7</v>
      </c>
      <c r="AD38" s="13">
        <f t="shared" si="9"/>
        <v>12</v>
      </c>
    </row>
    <row r="39" spans="1:32" x14ac:dyDescent="0.3">
      <c r="O39" s="12"/>
      <c r="P39" s="23"/>
      <c r="R39" s="24" t="s">
        <v>20</v>
      </c>
      <c r="S39" s="15">
        <f>S33</f>
        <v>132.80000000000001</v>
      </c>
      <c r="T39" s="15">
        <f t="shared" ref="T39:AD39" si="10">T33</f>
        <v>245.6</v>
      </c>
      <c r="U39" s="15">
        <f t="shared" si="10"/>
        <v>264.2</v>
      </c>
      <c r="V39" s="15">
        <f t="shared" si="10"/>
        <v>165.1</v>
      </c>
      <c r="W39" s="15">
        <f t="shared" si="10"/>
        <v>48</v>
      </c>
      <c r="X39" s="15">
        <f t="shared" si="10"/>
        <v>10.1</v>
      </c>
      <c r="Y39" s="15">
        <f t="shared" si="10"/>
        <v>3</v>
      </c>
      <c r="Z39" s="15">
        <f t="shared" si="10"/>
        <v>2.2000000000000002</v>
      </c>
      <c r="AA39" s="15">
        <f t="shared" si="10"/>
        <v>9.6</v>
      </c>
      <c r="AB39" s="15">
        <f t="shared" si="10"/>
        <v>15.2</v>
      </c>
      <c r="AC39" s="15">
        <f t="shared" si="10"/>
        <v>23.1</v>
      </c>
      <c r="AD39" s="15">
        <f t="shared" si="10"/>
        <v>59.9</v>
      </c>
    </row>
    <row r="40" spans="1:32" x14ac:dyDescent="0.3">
      <c r="O40" s="12"/>
      <c r="R40" s="24" t="s">
        <v>21</v>
      </c>
      <c r="S40" s="15">
        <f>B33</f>
        <v>122</v>
      </c>
      <c r="T40" s="15">
        <f t="shared" ref="T40:AD40" si="11">C33</f>
        <v>228.2</v>
      </c>
      <c r="U40" s="15">
        <f t="shared" si="11"/>
        <v>342</v>
      </c>
      <c r="V40" s="15">
        <f t="shared" si="11"/>
        <v>145</v>
      </c>
      <c r="W40" s="15">
        <f t="shared" si="11"/>
        <v>23.4</v>
      </c>
      <c r="X40" s="15">
        <f t="shared" si="11"/>
        <v>2.9</v>
      </c>
      <c r="Y40" s="15">
        <f t="shared" si="11"/>
        <v>0.4</v>
      </c>
      <c r="Z40" s="15">
        <f t="shared" si="11"/>
        <v>0.3</v>
      </c>
      <c r="AA40" s="15">
        <f t="shared" si="11"/>
        <v>1</v>
      </c>
      <c r="AB40" s="15">
        <f t="shared" si="11"/>
        <v>1.6</v>
      </c>
      <c r="AC40" s="15">
        <f t="shared" si="11"/>
        <v>4</v>
      </c>
      <c r="AD40" s="15">
        <f t="shared" si="11"/>
        <v>23.2</v>
      </c>
    </row>
    <row r="41" spans="1:32" x14ac:dyDescent="0.3">
      <c r="O41" s="12"/>
      <c r="R41" s="24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</row>
    <row r="42" spans="1:32" x14ac:dyDescent="0.3">
      <c r="A42" s="10" t="s">
        <v>22</v>
      </c>
      <c r="B42" s="13">
        <f>ROUND(AVERAGE(B$12:B31),1)</f>
        <v>122.3</v>
      </c>
      <c r="C42" s="13">
        <f>ROUND(AVERAGE(C$12:C31),1)</f>
        <v>230.5</v>
      </c>
      <c r="D42" s="13">
        <f>ROUND(AVERAGE(D$12:D31),1)</f>
        <v>366.2</v>
      </c>
      <c r="E42" s="13">
        <f>ROUND(AVERAGE(E$12:E31),1)</f>
        <v>112.1</v>
      </c>
      <c r="F42" s="13">
        <f>ROUND(AVERAGE(F$12:F31),1)</f>
        <v>14.6</v>
      </c>
      <c r="G42" s="13">
        <f>ROUND(AVERAGE(G$12:G31),1)</f>
        <v>3.8</v>
      </c>
      <c r="H42" s="13">
        <f>ROUND(AVERAGE(H$12:H31),1)</f>
        <v>0.6</v>
      </c>
      <c r="I42" s="13">
        <f>ROUND(AVERAGE(I$12:I31),1)</f>
        <v>0.4</v>
      </c>
      <c r="J42" s="13">
        <f>ROUND(AVERAGE(J$12:J31),1)</f>
        <v>0.1</v>
      </c>
      <c r="K42" s="13">
        <f>ROUND(AVERAGE(K$12:K31),1)</f>
        <v>1.5</v>
      </c>
      <c r="L42" s="13">
        <f>ROUND(AVERAGE(L$12:L31),1)</f>
        <v>4.7</v>
      </c>
      <c r="M42" s="13">
        <f>ROUND(AVERAGE(M$12:M31),1)</f>
        <v>12</v>
      </c>
      <c r="N42" s="13">
        <f>ROUND(AVERAGE(N$12:N31),1)</f>
        <v>868.9</v>
      </c>
      <c r="O42" s="13">
        <f>ROUND(AVERAGE(O$12:O31),1)</f>
        <v>72.400000000000006</v>
      </c>
      <c r="R42" s="10" t="s">
        <v>23</v>
      </c>
      <c r="S42" s="13">
        <f>ROUND(AVERAGE(S$12:S31),1)</f>
        <v>132.30000000000001</v>
      </c>
      <c r="T42" s="13">
        <f>ROUND(AVERAGE(T$12:T31),1)</f>
        <v>232.8</v>
      </c>
      <c r="U42" s="13">
        <f>ROUND(AVERAGE(U$12:U31),1)</f>
        <v>244.3</v>
      </c>
      <c r="V42" s="13">
        <f>ROUND(AVERAGE(V$12:V31),1)</f>
        <v>131.80000000000001</v>
      </c>
      <c r="W42" s="13">
        <f>ROUND(AVERAGE(W$12:W31),1)</f>
        <v>36.799999999999997</v>
      </c>
      <c r="X42" s="13">
        <f>ROUND(AVERAGE(X$12:X31),1)</f>
        <v>8.5</v>
      </c>
      <c r="Y42" s="13">
        <f>ROUND(AVERAGE(Y$12:Y31),1)</f>
        <v>2</v>
      </c>
      <c r="Z42" s="13">
        <f>ROUND(AVERAGE(Z$12:Z31),1)</f>
        <v>1.3</v>
      </c>
      <c r="AA42" s="13">
        <f>ROUND(AVERAGE(AA$12:AA31),1)</f>
        <v>4.3</v>
      </c>
      <c r="AB42" s="13">
        <f>ROUND(AVERAGE(AB$12:AB31),1)</f>
        <v>11.8</v>
      </c>
      <c r="AC42" s="13">
        <f>ROUND(AVERAGE(AC$12:AC31),1)</f>
        <v>19.7</v>
      </c>
      <c r="AD42" s="13">
        <f>ROUND(AVERAGE(AD$12:AD31),1)</f>
        <v>48.5</v>
      </c>
      <c r="AE42" s="13">
        <f>ROUND(AVERAGE(AE$12:AE31),1)</f>
        <v>874</v>
      </c>
      <c r="AF42" s="13">
        <f>ROUND(AVERAGE(AF$12:AF31),1)</f>
        <v>72.8</v>
      </c>
    </row>
    <row r="44" spans="1:32" x14ac:dyDescent="0.3">
      <c r="A44" s="19">
        <v>2005</v>
      </c>
      <c r="B44" s="9">
        <v>45.9</v>
      </c>
      <c r="C44" s="9">
        <v>127.80000000000003</v>
      </c>
      <c r="D44" s="9">
        <v>154.6</v>
      </c>
      <c r="E44" s="9">
        <v>76.699999999999989</v>
      </c>
      <c r="F44" s="9">
        <v>24.3</v>
      </c>
      <c r="G44" s="9">
        <v>6.2</v>
      </c>
      <c r="H44" s="9">
        <v>0</v>
      </c>
      <c r="I44" s="9">
        <v>0.3</v>
      </c>
      <c r="J44" s="9">
        <v>3.6</v>
      </c>
      <c r="K44" s="9">
        <v>9</v>
      </c>
      <c r="L44" s="9">
        <v>8.9999999999999982</v>
      </c>
      <c r="M44" s="9">
        <v>24.8</v>
      </c>
    </row>
    <row r="45" spans="1:32" x14ac:dyDescent="0.3">
      <c r="A45" s="25">
        <v>2005</v>
      </c>
      <c r="B45" s="11">
        <v>3.2</v>
      </c>
      <c r="C45" s="11">
        <v>51.7</v>
      </c>
      <c r="D45" s="11">
        <v>362.8</v>
      </c>
      <c r="E45" s="11">
        <v>33.1</v>
      </c>
      <c r="F45" s="11">
        <v>0</v>
      </c>
      <c r="G45" s="11">
        <v>4.5999999999999996</v>
      </c>
      <c r="H45" s="11">
        <v>0</v>
      </c>
      <c r="I45" s="11">
        <v>0</v>
      </c>
      <c r="J45" s="11">
        <v>0</v>
      </c>
      <c r="K45" s="11">
        <v>0.8</v>
      </c>
      <c r="L45" s="11">
        <v>1.4</v>
      </c>
      <c r="M45" s="11">
        <v>10.4</v>
      </c>
    </row>
    <row r="46" spans="1:32" x14ac:dyDescent="0.3">
      <c r="A46" s="19">
        <v>2006</v>
      </c>
      <c r="B46" s="9">
        <v>90.5</v>
      </c>
      <c r="C46" s="9">
        <v>279.2</v>
      </c>
      <c r="D46" s="9">
        <v>217.60000000000005</v>
      </c>
      <c r="E46" s="9">
        <v>115.19999999999999</v>
      </c>
      <c r="F46" s="9">
        <v>17.2</v>
      </c>
      <c r="G46" s="9">
        <v>12.899999999999999</v>
      </c>
      <c r="H46" s="9">
        <v>0.4</v>
      </c>
      <c r="I46" s="9">
        <v>3.0999999999999996</v>
      </c>
      <c r="J46" s="9">
        <v>13.100000000000001</v>
      </c>
      <c r="K46" s="9">
        <v>15.9</v>
      </c>
      <c r="L46" s="9">
        <v>36.4</v>
      </c>
      <c r="M46" s="9">
        <v>62.099999999999987</v>
      </c>
    </row>
    <row r="47" spans="1:32" x14ac:dyDescent="0.3">
      <c r="A47" s="25">
        <v>2006</v>
      </c>
      <c r="B47" s="11">
        <v>105.9</v>
      </c>
      <c r="C47" s="11">
        <v>568.20000000000005</v>
      </c>
      <c r="D47" s="11">
        <v>394</v>
      </c>
      <c r="E47" s="11">
        <v>132.69999999999999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2.6</v>
      </c>
      <c r="M47" s="11">
        <v>6.6</v>
      </c>
    </row>
    <row r="48" spans="1:32" x14ac:dyDescent="0.3">
      <c r="A48" s="19">
        <v>2007</v>
      </c>
      <c r="B48" s="9">
        <v>135.19999999999999</v>
      </c>
      <c r="C48" s="9">
        <v>133.10000000000002</v>
      </c>
      <c r="D48" s="9">
        <v>217.49999999999994</v>
      </c>
      <c r="E48" s="9">
        <v>98.500000000000014</v>
      </c>
      <c r="F48" s="9">
        <v>16.000000000000004</v>
      </c>
      <c r="G48" s="9">
        <v>17.7</v>
      </c>
      <c r="H48" s="9">
        <v>0.9</v>
      </c>
      <c r="I48" s="9">
        <v>0</v>
      </c>
      <c r="J48" s="9">
        <v>1</v>
      </c>
      <c r="K48" s="9">
        <v>12.100000000000001</v>
      </c>
      <c r="L48" s="9">
        <v>12.700000000000001</v>
      </c>
      <c r="M48" s="9">
        <v>25.4</v>
      </c>
    </row>
    <row r="49" spans="1:24" x14ac:dyDescent="0.3">
      <c r="A49" s="25">
        <v>2007</v>
      </c>
      <c r="B49" s="11">
        <v>44.7</v>
      </c>
      <c r="C49" s="11">
        <v>36.200000000000003</v>
      </c>
      <c r="D49" s="11">
        <v>331.2</v>
      </c>
      <c r="E49" s="11">
        <v>64.900000000000006</v>
      </c>
      <c r="F49" s="11">
        <v>1.6</v>
      </c>
      <c r="G49" s="11">
        <v>0</v>
      </c>
      <c r="H49" s="11">
        <v>0</v>
      </c>
      <c r="I49" s="11">
        <v>0</v>
      </c>
      <c r="J49" s="11">
        <v>0</v>
      </c>
      <c r="K49" s="11">
        <v>0.4</v>
      </c>
      <c r="L49" s="11">
        <v>1.9</v>
      </c>
      <c r="M49" s="11">
        <v>0</v>
      </c>
    </row>
    <row r="50" spans="1:24" x14ac:dyDescent="0.3">
      <c r="A50" s="19">
        <v>2008</v>
      </c>
      <c r="B50" s="9">
        <v>164.4</v>
      </c>
      <c r="C50" s="9">
        <v>340.8</v>
      </c>
      <c r="D50" s="9">
        <v>360.3</v>
      </c>
      <c r="E50" s="9">
        <v>187.6</v>
      </c>
      <c r="F50" s="9">
        <v>38.9</v>
      </c>
      <c r="G50" s="9">
        <v>21.5</v>
      </c>
      <c r="H50" s="9">
        <v>8.1999999999999993</v>
      </c>
      <c r="I50" s="9">
        <v>2.9000000000000004</v>
      </c>
      <c r="J50" s="9">
        <v>5.0999999999999996</v>
      </c>
      <c r="K50" s="9">
        <v>19.300000000000004</v>
      </c>
      <c r="L50" s="9">
        <v>26.799999999999997</v>
      </c>
      <c r="M50" s="9">
        <v>9.7999999999999989</v>
      </c>
    </row>
    <row r="51" spans="1:24" x14ac:dyDescent="0.3">
      <c r="A51" s="25">
        <v>2008</v>
      </c>
      <c r="B51" s="11">
        <v>185.5</v>
      </c>
      <c r="C51" s="11">
        <v>463.9</v>
      </c>
      <c r="D51" s="11">
        <v>683.4</v>
      </c>
      <c r="E51" s="11">
        <v>150.69999999999999</v>
      </c>
      <c r="F51" s="11">
        <v>5</v>
      </c>
      <c r="G51" s="11">
        <v>16.899999999999999</v>
      </c>
      <c r="H51" s="11">
        <v>1.8</v>
      </c>
      <c r="I51" s="11">
        <v>0</v>
      </c>
      <c r="J51" s="11">
        <v>0</v>
      </c>
      <c r="K51" s="11">
        <v>1.8</v>
      </c>
      <c r="L51" s="11">
        <v>10.8</v>
      </c>
      <c r="M51" s="11">
        <v>0</v>
      </c>
    </row>
    <row r="52" spans="1:24" x14ac:dyDescent="0.3">
      <c r="A52" s="19">
        <v>2009</v>
      </c>
      <c r="B52" s="9">
        <v>229.99999999999997</v>
      </c>
      <c r="C52" s="9">
        <v>257.29999999999995</v>
      </c>
      <c r="D52" s="9">
        <v>198.70000000000002</v>
      </c>
      <c r="E52" s="9">
        <v>66.300000000000011</v>
      </c>
      <c r="F52" s="9">
        <v>21.000000000000004</v>
      </c>
      <c r="G52" s="9">
        <v>7.6999999999999993</v>
      </c>
      <c r="H52" s="9">
        <v>2.9000000000000004</v>
      </c>
      <c r="I52" s="9">
        <v>2.7</v>
      </c>
      <c r="J52" s="9">
        <v>0.30000000000000004</v>
      </c>
      <c r="K52" s="9">
        <v>5.9</v>
      </c>
      <c r="L52" s="9">
        <v>18.2</v>
      </c>
      <c r="M52" s="9">
        <v>40.70000000000001</v>
      </c>
    </row>
    <row r="53" spans="1:24" x14ac:dyDescent="0.3">
      <c r="A53" s="25">
        <v>2009</v>
      </c>
      <c r="B53" s="11">
        <v>205.3</v>
      </c>
      <c r="C53" s="11">
        <v>327</v>
      </c>
      <c r="D53" s="11">
        <v>321.60000000000002</v>
      </c>
      <c r="E53" s="11">
        <v>135.30000000000001</v>
      </c>
      <c r="F53" s="11">
        <v>26.6</v>
      </c>
      <c r="G53" s="11">
        <v>0</v>
      </c>
      <c r="H53" s="11">
        <v>0</v>
      </c>
      <c r="I53" s="11">
        <v>0</v>
      </c>
      <c r="J53" s="11">
        <v>0</v>
      </c>
      <c r="K53" s="11">
        <v>1.1000000000000001</v>
      </c>
      <c r="L53" s="11">
        <v>4.2</v>
      </c>
      <c r="M53" s="11">
        <v>9.1</v>
      </c>
    </row>
    <row r="54" spans="1:24" x14ac:dyDescent="0.3">
      <c r="A54" s="19">
        <v>2010</v>
      </c>
      <c r="B54" s="9">
        <v>144.90000000000003</v>
      </c>
      <c r="C54" s="9">
        <v>409.09999999999985</v>
      </c>
      <c r="D54" s="9">
        <v>169.6</v>
      </c>
      <c r="E54" s="9">
        <v>151.90000000000003</v>
      </c>
      <c r="F54" s="9">
        <v>35.20000000000001</v>
      </c>
      <c r="G54" s="9">
        <v>13.100000000000001</v>
      </c>
      <c r="H54" s="9">
        <v>0.7</v>
      </c>
      <c r="I54" s="9">
        <v>0.2</v>
      </c>
      <c r="J54" s="9">
        <v>0.4</v>
      </c>
      <c r="K54" s="9">
        <v>6.8000000000000007</v>
      </c>
      <c r="L54" s="9">
        <v>19.099999999999998</v>
      </c>
      <c r="M54" s="9">
        <v>23.400000000000002</v>
      </c>
    </row>
    <row r="55" spans="1:24" x14ac:dyDescent="0.3">
      <c r="A55" s="25">
        <v>2010</v>
      </c>
      <c r="B55" s="11">
        <v>55.8</v>
      </c>
      <c r="C55" s="11">
        <v>298.7</v>
      </c>
      <c r="D55" s="11">
        <v>537.4</v>
      </c>
      <c r="E55" s="11">
        <v>139.1</v>
      </c>
      <c r="F55" s="11">
        <v>22</v>
      </c>
      <c r="G55" s="11">
        <v>14</v>
      </c>
      <c r="H55" s="11">
        <v>0</v>
      </c>
      <c r="I55" s="11">
        <v>0</v>
      </c>
      <c r="J55" s="11">
        <v>0</v>
      </c>
      <c r="K55" s="11">
        <v>0.2</v>
      </c>
      <c r="L55" s="11">
        <v>0</v>
      </c>
      <c r="M55" s="11">
        <v>5.3</v>
      </c>
    </row>
    <row r="56" spans="1:24" x14ac:dyDescent="0.3">
      <c r="A56" s="19">
        <v>2011</v>
      </c>
      <c r="B56" s="9">
        <v>104.6</v>
      </c>
      <c r="C56" s="9">
        <v>68.09999999999998</v>
      </c>
      <c r="D56" s="9">
        <v>48.9</v>
      </c>
      <c r="E56" s="9">
        <v>175.39999999999998</v>
      </c>
      <c r="F56" s="9">
        <v>16.7</v>
      </c>
      <c r="G56" s="9">
        <v>12.399999999999999</v>
      </c>
      <c r="H56" s="9">
        <v>3.5000000000000004</v>
      </c>
      <c r="I56" s="9">
        <v>0.4</v>
      </c>
      <c r="J56" s="9">
        <v>6.8999999999999995</v>
      </c>
      <c r="K56" s="9">
        <v>9.1</v>
      </c>
      <c r="L56" s="9">
        <v>28.999999999999996</v>
      </c>
      <c r="M56" s="9">
        <v>43.099999999999994</v>
      </c>
    </row>
    <row r="57" spans="1:24" x14ac:dyDescent="0.3">
      <c r="A57" s="25">
        <v>2011</v>
      </c>
      <c r="B57" s="11">
        <v>10.7</v>
      </c>
      <c r="C57" s="11">
        <v>98.1</v>
      </c>
      <c r="D57" s="11">
        <v>7.5</v>
      </c>
      <c r="E57" s="11">
        <v>211.5</v>
      </c>
      <c r="F57" s="11">
        <v>13.1</v>
      </c>
      <c r="G57" s="11">
        <v>15.3</v>
      </c>
      <c r="H57" s="11">
        <v>0.7</v>
      </c>
      <c r="I57" s="11">
        <v>0</v>
      </c>
      <c r="J57" s="11">
        <v>0</v>
      </c>
      <c r="K57" s="11">
        <v>0</v>
      </c>
      <c r="L57" s="11">
        <v>4.8</v>
      </c>
      <c r="M57" s="11">
        <v>0</v>
      </c>
    </row>
    <row r="62" spans="1:24" x14ac:dyDescent="0.3">
      <c r="T62" s="26">
        <v>2005</v>
      </c>
      <c r="U62" s="27">
        <v>0.61919999999999997</v>
      </c>
      <c r="V62" s="27"/>
      <c r="W62" s="26">
        <v>2009</v>
      </c>
      <c r="X62" s="27">
        <v>0.90700000000000003</v>
      </c>
    </row>
    <row r="63" spans="1:24" x14ac:dyDescent="0.3">
      <c r="T63" s="26">
        <v>2006</v>
      </c>
      <c r="U63" s="27">
        <v>0.9556</v>
      </c>
      <c r="V63" s="27"/>
      <c r="W63" s="26">
        <v>2010</v>
      </c>
      <c r="X63" s="27">
        <v>0.49109999999999998</v>
      </c>
    </row>
    <row r="64" spans="1:24" x14ac:dyDescent="0.3">
      <c r="T64" s="26">
        <v>2007</v>
      </c>
      <c r="U64" s="27">
        <v>0.69810000000000005</v>
      </c>
      <c r="V64" s="27"/>
      <c r="W64" s="26">
        <v>2011</v>
      </c>
      <c r="X64" s="27">
        <v>0.69840000000000002</v>
      </c>
    </row>
    <row r="65" spans="20:24" x14ac:dyDescent="0.3">
      <c r="T65" s="26">
        <v>2008</v>
      </c>
      <c r="U65" s="27">
        <v>0.92610000000000003</v>
      </c>
      <c r="V65" s="27"/>
      <c r="W65" s="27"/>
      <c r="X65" s="27"/>
    </row>
    <row r="66" spans="20:24" x14ac:dyDescent="0.3">
      <c r="T66" s="27"/>
      <c r="U66" s="26" t="s">
        <v>24</v>
      </c>
      <c r="V66" s="28">
        <f>AVERAGE(U62:U65,X62:X64)</f>
        <v>0.75650000000000006</v>
      </c>
      <c r="W66" s="28"/>
      <c r="X66" s="27"/>
    </row>
  </sheetData>
  <sheetProtection algorithmName="SHA-512" hashValue="DP0uSGBbopeT2c1nihnFgCvPBJIpr6Or/Gqxn6RDwinPVJ1B0N0uM/+0qycsGcS2H9tDhcuiEBgcHKfHsDZkGA==" saltValue="k/9t3Z+ux9S9h48y4sUIpA==" spinCount="100000" sheet="1" objects="1" scenarios="1"/>
  <mergeCells count="1">
    <mergeCell ref="V66:W66"/>
  </mergeCells>
  <pageMargins left="0.25" right="0.25" top="0.75" bottom="0.75" header="0.3" footer="0.3"/>
  <pageSetup paperSize="9" orientation="portrait" horizontalDpi="4294967292" r:id="rId1"/>
  <ignoredErrors>
    <ignoredError sqref="N13:O31 AE13:AF31 AE2:AF2 N2:O2 AE3:AF12 N3:O1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12762-5530-49D1-B53D-885A62BBDCB4}">
  <dimension ref="A1:S40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RowHeight="13.8" x14ac:dyDescent="0.3"/>
  <cols>
    <col min="1" max="1" width="7.109375" style="2" bestFit="1" customWidth="1"/>
    <col min="2" max="13" width="6" style="2" bestFit="1" customWidth="1"/>
    <col min="14" max="14" width="5.88671875" style="2" bestFit="1" customWidth="1"/>
    <col min="15" max="15" width="6.88671875" style="2" bestFit="1" customWidth="1"/>
    <col min="16" max="16" width="5.88671875" style="2" bestFit="1" customWidth="1"/>
    <col min="17" max="17" width="2.77734375" style="2" customWidth="1"/>
    <col min="18" max="19" width="5.88671875" style="2" bestFit="1" customWidth="1"/>
    <col min="20" max="16384" width="11.5546875" style="2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3">
      <c r="A2" s="3">
        <v>1991</v>
      </c>
      <c r="B2" s="4"/>
      <c r="C2" s="4">
        <v>27.8</v>
      </c>
      <c r="D2" s="4">
        <v>27.6</v>
      </c>
      <c r="E2" s="4">
        <v>27.8</v>
      </c>
      <c r="F2" s="4">
        <v>27.7</v>
      </c>
      <c r="G2" s="4">
        <v>25.6</v>
      </c>
      <c r="H2" s="4"/>
      <c r="I2" s="4">
        <v>23.6</v>
      </c>
      <c r="J2" s="4">
        <v>24.8</v>
      </c>
      <c r="K2" s="4">
        <v>25.4</v>
      </c>
      <c r="L2" s="4">
        <v>25.8</v>
      </c>
      <c r="M2" s="4">
        <v>27.3</v>
      </c>
      <c r="N2" s="4">
        <f t="shared" ref="N2:N31" si="0">SUM(B2:M2)</f>
        <v>263.40000000000003</v>
      </c>
      <c r="O2" s="4">
        <f t="shared" ref="O2:O31" si="1">ROUND(AVERAGE(B2:M2),1)</f>
        <v>26.3</v>
      </c>
    </row>
    <row r="3" spans="1:15" x14ac:dyDescent="0.3">
      <c r="A3" s="3">
        <v>1992</v>
      </c>
      <c r="B3" s="4">
        <v>28.5</v>
      </c>
      <c r="C3" s="4">
        <v>27.7</v>
      </c>
      <c r="D3" s="4"/>
      <c r="E3" s="4">
        <v>26.5</v>
      </c>
      <c r="F3" s="4">
        <v>25.9</v>
      </c>
      <c r="G3" s="4"/>
      <c r="H3" s="4">
        <v>24.4</v>
      </c>
      <c r="I3" s="4">
        <v>24.4</v>
      </c>
      <c r="J3" s="4">
        <v>24.4</v>
      </c>
      <c r="K3" s="4">
        <v>25.7</v>
      </c>
      <c r="L3" s="4">
        <v>25.8</v>
      </c>
      <c r="M3" s="4">
        <v>26.7</v>
      </c>
      <c r="N3" s="4">
        <f t="shared" ref="N3:N12" si="2">SUM(B3:M3)</f>
        <v>260</v>
      </c>
      <c r="O3" s="4">
        <f t="shared" ref="O3:O12" si="3">ROUND(AVERAGE(B3:M3),1)</f>
        <v>26</v>
      </c>
    </row>
    <row r="4" spans="1:15" x14ac:dyDescent="0.3">
      <c r="A4" s="3">
        <v>1993</v>
      </c>
      <c r="B4" s="4">
        <v>27.6</v>
      </c>
      <c r="C4" s="4">
        <v>27</v>
      </c>
      <c r="D4" s="4">
        <v>26.8</v>
      </c>
      <c r="E4" s="4">
        <v>26.3</v>
      </c>
      <c r="F4" s="4">
        <v>24.3</v>
      </c>
      <c r="G4" s="4">
        <v>24.2</v>
      </c>
      <c r="H4" s="4"/>
      <c r="I4" s="4"/>
      <c r="J4" s="4"/>
      <c r="K4" s="4"/>
      <c r="L4" s="4"/>
      <c r="M4" s="4"/>
      <c r="N4" s="4">
        <f t="shared" si="2"/>
        <v>156.19999999999999</v>
      </c>
      <c r="O4" s="4">
        <f t="shared" si="3"/>
        <v>26</v>
      </c>
    </row>
    <row r="5" spans="1:15" x14ac:dyDescent="0.3">
      <c r="A5" s="3">
        <v>1994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3">
      <c r="A6" s="3">
        <v>1995</v>
      </c>
      <c r="B6" s="4">
        <v>28.3</v>
      </c>
      <c r="C6" s="4"/>
      <c r="D6" s="4">
        <v>28.1</v>
      </c>
      <c r="E6" s="4">
        <v>27.7</v>
      </c>
      <c r="F6" s="4">
        <v>27</v>
      </c>
      <c r="G6" s="4"/>
      <c r="H6" s="4">
        <v>24.1</v>
      </c>
      <c r="I6" s="4">
        <v>24.5</v>
      </c>
      <c r="J6" s="4">
        <v>25.1</v>
      </c>
      <c r="K6" s="4">
        <v>25.6</v>
      </c>
      <c r="L6" s="4">
        <v>26.1</v>
      </c>
      <c r="M6" s="4">
        <v>25.9</v>
      </c>
      <c r="N6" s="4">
        <f t="shared" si="2"/>
        <v>262.39999999999998</v>
      </c>
      <c r="O6" s="4">
        <f t="shared" si="3"/>
        <v>26.2</v>
      </c>
    </row>
    <row r="7" spans="1:15" x14ac:dyDescent="0.3">
      <c r="A7" s="3">
        <v>1996</v>
      </c>
      <c r="B7" s="4">
        <v>27.4</v>
      </c>
      <c r="C7" s="4">
        <v>28.5</v>
      </c>
      <c r="D7" s="4">
        <v>27.5</v>
      </c>
      <c r="E7" s="4">
        <v>27.6</v>
      </c>
      <c r="F7" s="4">
        <v>26.5</v>
      </c>
      <c r="G7" s="4">
        <v>24.2</v>
      </c>
      <c r="H7" s="4">
        <v>23.1</v>
      </c>
      <c r="I7" s="4">
        <v>23.7</v>
      </c>
      <c r="J7" s="4">
        <v>24.8</v>
      </c>
      <c r="K7" s="4">
        <v>24.8</v>
      </c>
      <c r="L7" s="4">
        <v>25.4</v>
      </c>
      <c r="M7" s="4">
        <v>26.7</v>
      </c>
      <c r="N7" s="4">
        <f t="shared" si="2"/>
        <v>310.19999999999993</v>
      </c>
      <c r="O7" s="4">
        <f t="shared" si="3"/>
        <v>25.9</v>
      </c>
    </row>
    <row r="8" spans="1:15" x14ac:dyDescent="0.3">
      <c r="A8" s="3">
        <v>1997</v>
      </c>
      <c r="B8" s="4">
        <v>27.4</v>
      </c>
      <c r="C8" s="4">
        <v>28.2</v>
      </c>
      <c r="D8" s="4">
        <v>28</v>
      </c>
      <c r="E8" s="4">
        <v>27.3</v>
      </c>
      <c r="F8" s="4">
        <v>26.9</v>
      </c>
      <c r="G8" s="4">
        <v>26.1</v>
      </c>
      <c r="H8" s="4">
        <v>27</v>
      </c>
      <c r="I8" s="4">
        <v>27.2</v>
      </c>
      <c r="J8" s="4">
        <v>28</v>
      </c>
      <c r="K8" s="4">
        <v>27.1</v>
      </c>
      <c r="L8" s="4">
        <v>27.4</v>
      </c>
      <c r="M8" s="4">
        <v>27.6</v>
      </c>
      <c r="N8" s="4">
        <f t="shared" si="2"/>
        <v>328.2</v>
      </c>
      <c r="O8" s="4">
        <f t="shared" si="3"/>
        <v>27.4</v>
      </c>
    </row>
    <row r="9" spans="1:15" x14ac:dyDescent="0.3">
      <c r="A9" s="3">
        <v>1998</v>
      </c>
      <c r="B9" s="4">
        <v>27.8</v>
      </c>
      <c r="C9" s="4">
        <v>28</v>
      </c>
      <c r="D9" s="4">
        <v>27.5</v>
      </c>
      <c r="E9" s="4">
        <v>26.7</v>
      </c>
      <c r="F9" s="4">
        <v>25.5</v>
      </c>
      <c r="G9" s="4">
        <v>24.7</v>
      </c>
      <c r="H9" s="4">
        <v>25.2</v>
      </c>
      <c r="I9" s="4">
        <v>24.3</v>
      </c>
      <c r="J9" s="4"/>
      <c r="K9" s="4">
        <v>25.3</v>
      </c>
      <c r="L9" s="4"/>
      <c r="M9" s="4">
        <v>26.6</v>
      </c>
      <c r="N9" s="4">
        <f t="shared" si="2"/>
        <v>261.60000000000002</v>
      </c>
      <c r="O9" s="4">
        <f t="shared" si="3"/>
        <v>26.2</v>
      </c>
    </row>
    <row r="10" spans="1:15" x14ac:dyDescent="0.3">
      <c r="A10" s="3">
        <v>1999</v>
      </c>
      <c r="B10" s="4">
        <v>27.5</v>
      </c>
      <c r="C10" s="4">
        <v>26.5</v>
      </c>
      <c r="D10" s="4">
        <v>26.6</v>
      </c>
      <c r="E10" s="4">
        <v>26.2</v>
      </c>
      <c r="F10" s="4"/>
      <c r="G10" s="4"/>
      <c r="H10" s="4">
        <v>23.6</v>
      </c>
      <c r="I10" s="4"/>
      <c r="J10" s="4">
        <v>24.5</v>
      </c>
      <c r="K10" s="4"/>
      <c r="L10" s="4">
        <v>26</v>
      </c>
      <c r="M10" s="4"/>
      <c r="N10" s="4">
        <f t="shared" si="2"/>
        <v>180.9</v>
      </c>
      <c r="O10" s="4">
        <f t="shared" si="3"/>
        <v>25.8</v>
      </c>
    </row>
    <row r="11" spans="1:15" x14ac:dyDescent="0.3">
      <c r="A11" s="3">
        <v>2000</v>
      </c>
      <c r="B11" s="4">
        <v>27.6</v>
      </c>
      <c r="C11" s="4"/>
      <c r="D11" s="4">
        <v>26.4</v>
      </c>
      <c r="E11" s="4"/>
      <c r="F11" s="4"/>
      <c r="G11" s="4"/>
      <c r="H11" s="4">
        <v>24.1</v>
      </c>
      <c r="I11" s="4"/>
      <c r="J11" s="4">
        <v>25.2</v>
      </c>
      <c r="K11" s="4">
        <v>25.9</v>
      </c>
      <c r="L11" s="4">
        <v>26</v>
      </c>
      <c r="M11" s="4"/>
      <c r="N11" s="4">
        <f t="shared" si="2"/>
        <v>155.19999999999999</v>
      </c>
      <c r="O11" s="4">
        <f t="shared" si="3"/>
        <v>25.9</v>
      </c>
    </row>
    <row r="12" spans="1:15" x14ac:dyDescent="0.3">
      <c r="A12" s="3">
        <v>2001</v>
      </c>
      <c r="B12" s="4">
        <v>27.1</v>
      </c>
      <c r="C12" s="4"/>
      <c r="D12" s="4"/>
      <c r="E12" s="4"/>
      <c r="F12" s="4"/>
      <c r="G12" s="4"/>
      <c r="H12" s="4"/>
      <c r="I12" s="4">
        <v>24.6</v>
      </c>
      <c r="J12" s="4">
        <v>25</v>
      </c>
      <c r="K12" s="4"/>
      <c r="L12" s="4"/>
      <c r="M12" s="4">
        <v>27.2</v>
      </c>
      <c r="N12" s="4">
        <f t="shared" si="2"/>
        <v>103.9</v>
      </c>
      <c r="O12" s="4">
        <f t="shared" si="3"/>
        <v>26</v>
      </c>
    </row>
    <row r="13" spans="1:15" x14ac:dyDescent="0.3">
      <c r="A13" s="3">
        <v>2002</v>
      </c>
      <c r="B13" s="4"/>
      <c r="C13" s="4">
        <v>28.3</v>
      </c>
      <c r="D13" s="4"/>
      <c r="E13" s="4"/>
      <c r="F13" s="4"/>
      <c r="G13" s="4"/>
      <c r="H13" s="4"/>
      <c r="I13" s="4">
        <v>25.1</v>
      </c>
      <c r="J13" s="4">
        <v>25.8</v>
      </c>
      <c r="K13" s="4"/>
      <c r="L13" s="4"/>
      <c r="M13" s="4"/>
      <c r="N13" s="4">
        <f t="shared" si="0"/>
        <v>79.2</v>
      </c>
      <c r="O13" s="4">
        <f t="shared" si="1"/>
        <v>26.4</v>
      </c>
    </row>
    <row r="14" spans="1:15" x14ac:dyDescent="0.3">
      <c r="A14" s="3">
        <v>2003</v>
      </c>
      <c r="B14" s="4">
        <v>27.7</v>
      </c>
      <c r="C14" s="4"/>
      <c r="D14" s="4">
        <v>28.2</v>
      </c>
      <c r="E14" s="4"/>
      <c r="F14" s="4"/>
      <c r="G14" s="4"/>
      <c r="H14" s="4"/>
      <c r="I14" s="4"/>
      <c r="J14" s="4"/>
      <c r="K14" s="4"/>
      <c r="L14" s="4"/>
      <c r="M14" s="4"/>
      <c r="N14" s="4">
        <f t="shared" si="0"/>
        <v>55.9</v>
      </c>
      <c r="O14" s="4">
        <f t="shared" si="1"/>
        <v>28</v>
      </c>
    </row>
    <row r="15" spans="1:15" x14ac:dyDescent="0.3">
      <c r="A15" s="3">
        <v>2004</v>
      </c>
      <c r="B15" s="4">
        <v>28.6</v>
      </c>
      <c r="C15" s="4"/>
      <c r="D15" s="4"/>
      <c r="E15" s="4"/>
      <c r="F15" s="4"/>
      <c r="G15" s="4"/>
      <c r="H15" s="4"/>
      <c r="I15" s="4"/>
      <c r="J15" s="4"/>
      <c r="K15" s="4">
        <v>25.5</v>
      </c>
      <c r="L15" s="4">
        <v>25.8</v>
      </c>
      <c r="M15" s="4">
        <v>27</v>
      </c>
      <c r="N15" s="4">
        <f t="shared" si="0"/>
        <v>106.9</v>
      </c>
      <c r="O15" s="4">
        <f t="shared" si="1"/>
        <v>26.7</v>
      </c>
    </row>
    <row r="16" spans="1:15" x14ac:dyDescent="0.3">
      <c r="A16" s="3">
        <v>2005</v>
      </c>
      <c r="B16" s="4">
        <v>28.3</v>
      </c>
      <c r="C16" s="4">
        <v>27.3</v>
      </c>
      <c r="D16" s="4">
        <v>26.8</v>
      </c>
      <c r="E16" s="4">
        <v>27.4</v>
      </c>
      <c r="F16" s="4">
        <v>27</v>
      </c>
      <c r="G16" s="4">
        <v>26.1</v>
      </c>
      <c r="H16" s="4">
        <v>24.7</v>
      </c>
      <c r="I16" s="4">
        <v>24.6</v>
      </c>
      <c r="J16" s="4">
        <v>24.4</v>
      </c>
      <c r="K16" s="4">
        <v>24.7</v>
      </c>
      <c r="L16" s="4">
        <v>25.7</v>
      </c>
      <c r="M16" s="4">
        <v>26.5</v>
      </c>
      <c r="N16" s="4">
        <f t="shared" si="0"/>
        <v>313.5</v>
      </c>
      <c r="O16" s="4">
        <f t="shared" si="1"/>
        <v>26.1</v>
      </c>
    </row>
    <row r="17" spans="1:15" x14ac:dyDescent="0.3">
      <c r="A17" s="3">
        <v>2006</v>
      </c>
      <c r="B17" s="4">
        <v>27.6</v>
      </c>
      <c r="C17" s="4">
        <v>26.9</v>
      </c>
      <c r="D17" s="4">
        <v>26.2</v>
      </c>
      <c r="E17" s="4">
        <v>26.3</v>
      </c>
      <c r="F17" s="4">
        <v>25.4</v>
      </c>
      <c r="G17" s="4">
        <v>24.3</v>
      </c>
      <c r="H17" s="4">
        <v>24.2</v>
      </c>
      <c r="I17" s="4">
        <v>25.1</v>
      </c>
      <c r="J17" s="4">
        <v>25.9</v>
      </c>
      <c r="K17" s="4">
        <v>26.1</v>
      </c>
      <c r="L17" s="4">
        <v>27</v>
      </c>
      <c r="M17" s="4">
        <v>27.6</v>
      </c>
      <c r="N17" s="4">
        <f t="shared" si="0"/>
        <v>312.60000000000002</v>
      </c>
      <c r="O17" s="4">
        <f t="shared" si="1"/>
        <v>26.1</v>
      </c>
    </row>
    <row r="18" spans="1:15" x14ac:dyDescent="0.3">
      <c r="A18" s="3">
        <v>2007</v>
      </c>
      <c r="B18" s="4">
        <v>28.1</v>
      </c>
      <c r="C18" s="4">
        <v>28.8</v>
      </c>
      <c r="D18" s="4">
        <v>28.3</v>
      </c>
      <c r="E18" s="4">
        <v>27</v>
      </c>
      <c r="F18" s="4">
        <v>26.7</v>
      </c>
      <c r="G18" s="4">
        <v>24.9</v>
      </c>
      <c r="H18" s="4">
        <v>25</v>
      </c>
      <c r="I18" s="4">
        <v>24.3</v>
      </c>
      <c r="J18" s="4">
        <v>25</v>
      </c>
      <c r="K18" s="4">
        <v>24.7</v>
      </c>
      <c r="L18" s="4">
        <v>26.1</v>
      </c>
      <c r="M18" s="4">
        <v>26.4</v>
      </c>
      <c r="N18" s="4">
        <f t="shared" si="0"/>
        <v>315.3</v>
      </c>
      <c r="O18" s="4">
        <f t="shared" si="1"/>
        <v>26.3</v>
      </c>
    </row>
    <row r="19" spans="1:15" x14ac:dyDescent="0.3">
      <c r="A19" s="3">
        <v>2008</v>
      </c>
      <c r="B19" s="4">
        <v>26.2</v>
      </c>
      <c r="C19" s="4">
        <v>26</v>
      </c>
      <c r="D19" s="4">
        <v>25.9</v>
      </c>
      <c r="E19" s="4">
        <v>26</v>
      </c>
      <c r="F19" s="4">
        <v>24.1</v>
      </c>
      <c r="G19" s="4">
        <v>22.2</v>
      </c>
      <c r="H19" s="4">
        <v>23.3</v>
      </c>
      <c r="I19" s="4">
        <v>24.2</v>
      </c>
      <c r="J19" s="4">
        <v>25.5</v>
      </c>
      <c r="K19" s="4">
        <v>25.3</v>
      </c>
      <c r="L19" s="4">
        <v>25.7</v>
      </c>
      <c r="M19" s="4">
        <v>26.8</v>
      </c>
      <c r="N19" s="4">
        <f t="shared" si="0"/>
        <v>301.2</v>
      </c>
      <c r="O19" s="4">
        <f t="shared" si="1"/>
        <v>25.1</v>
      </c>
    </row>
    <row r="20" spans="1:15" x14ac:dyDescent="0.3">
      <c r="A20" s="3">
        <v>2009</v>
      </c>
      <c r="B20" s="4">
        <v>26.7</v>
      </c>
      <c r="C20" s="4">
        <v>26</v>
      </c>
      <c r="D20" s="4">
        <v>26.1</v>
      </c>
      <c r="E20" s="4">
        <v>25.9</v>
      </c>
      <c r="F20" s="4">
        <v>25.3</v>
      </c>
      <c r="G20" s="4">
        <v>24.3</v>
      </c>
      <c r="H20" s="4">
        <v>24.7</v>
      </c>
      <c r="I20" s="4">
        <v>24.9</v>
      </c>
      <c r="J20" s="4">
        <v>25.4</v>
      </c>
      <c r="K20" s="4">
        <v>25.9</v>
      </c>
      <c r="L20" s="4">
        <v>25.8</v>
      </c>
      <c r="M20" s="4">
        <v>26.6</v>
      </c>
      <c r="N20" s="4">
        <f t="shared" si="0"/>
        <v>307.60000000000008</v>
      </c>
      <c r="O20" s="4">
        <f t="shared" si="1"/>
        <v>25.6</v>
      </c>
    </row>
    <row r="21" spans="1:15" x14ac:dyDescent="0.3">
      <c r="A21" s="3">
        <v>2010</v>
      </c>
      <c r="B21" s="4">
        <v>26.8</v>
      </c>
      <c r="C21" s="4">
        <v>26.6</v>
      </c>
      <c r="D21" s="4">
        <v>26.4</v>
      </c>
      <c r="E21" s="4">
        <v>26</v>
      </c>
      <c r="F21" s="4">
        <v>25.1</v>
      </c>
      <c r="G21" s="4">
        <v>24.7</v>
      </c>
      <c r="H21" s="4">
        <v>23.6</v>
      </c>
      <c r="I21" s="4">
        <v>24.3</v>
      </c>
      <c r="J21" s="4">
        <v>24.3</v>
      </c>
      <c r="K21" s="4">
        <v>24.8</v>
      </c>
      <c r="L21" s="4">
        <v>25.2</v>
      </c>
      <c r="M21" s="4">
        <v>26</v>
      </c>
      <c r="N21" s="4">
        <f t="shared" si="0"/>
        <v>303.8</v>
      </c>
      <c r="O21" s="4">
        <f t="shared" si="1"/>
        <v>25.3</v>
      </c>
    </row>
    <row r="22" spans="1:15" x14ac:dyDescent="0.3">
      <c r="A22" s="3">
        <v>2011</v>
      </c>
      <c r="B22" s="4">
        <v>27.6</v>
      </c>
      <c r="C22" s="4">
        <v>27.1</v>
      </c>
      <c r="D22" s="4">
        <v>27.8</v>
      </c>
      <c r="E22" s="4">
        <v>27.2</v>
      </c>
      <c r="F22" s="4">
        <v>25.8</v>
      </c>
      <c r="G22" s="4">
        <v>25.2</v>
      </c>
      <c r="H22" s="4">
        <v>24.1</v>
      </c>
      <c r="I22" s="4">
        <v>24.5</v>
      </c>
      <c r="J22" s="4">
        <v>25.2</v>
      </c>
      <c r="K22" s="4">
        <v>24.7</v>
      </c>
      <c r="L22" s="4">
        <v>26.1</v>
      </c>
      <c r="M22" s="4">
        <v>26.2</v>
      </c>
      <c r="N22" s="4">
        <f t="shared" si="0"/>
        <v>311.5</v>
      </c>
      <c r="O22" s="4">
        <f t="shared" si="1"/>
        <v>26</v>
      </c>
    </row>
    <row r="23" spans="1:15" x14ac:dyDescent="0.3">
      <c r="A23" s="3">
        <v>2012</v>
      </c>
      <c r="B23" s="4"/>
      <c r="C23" s="4"/>
      <c r="D23" s="4"/>
      <c r="E23" s="4"/>
      <c r="F23" s="4"/>
      <c r="G23" s="4"/>
      <c r="H23" s="4">
        <v>24</v>
      </c>
      <c r="I23" s="4">
        <v>24.1</v>
      </c>
      <c r="J23" s="4">
        <v>25</v>
      </c>
      <c r="K23" s="4">
        <v>25.3</v>
      </c>
      <c r="L23" s="4">
        <v>25.9</v>
      </c>
      <c r="M23" s="4"/>
      <c r="N23" s="4">
        <f t="shared" si="0"/>
        <v>124.29999999999998</v>
      </c>
      <c r="O23" s="4">
        <f t="shared" si="1"/>
        <v>24.9</v>
      </c>
    </row>
    <row r="24" spans="1:15" x14ac:dyDescent="0.3">
      <c r="A24" s="3">
        <v>2013</v>
      </c>
      <c r="B24" s="4"/>
      <c r="C24" s="4"/>
      <c r="D24" s="4"/>
      <c r="E24" s="4">
        <v>26.4</v>
      </c>
      <c r="F24" s="4">
        <v>25.3</v>
      </c>
      <c r="G24" s="4">
        <v>24.5</v>
      </c>
      <c r="H24" s="4">
        <v>24.3</v>
      </c>
      <c r="I24" s="4">
        <v>24.6</v>
      </c>
      <c r="J24" s="4">
        <v>24.7</v>
      </c>
      <c r="K24" s="4">
        <v>25.2</v>
      </c>
      <c r="L24" s="4">
        <v>25.1</v>
      </c>
      <c r="M24" s="4">
        <v>26.7</v>
      </c>
      <c r="N24" s="4">
        <f t="shared" si="0"/>
        <v>226.79999999999995</v>
      </c>
      <c r="O24" s="4">
        <f t="shared" si="1"/>
        <v>25.2</v>
      </c>
    </row>
    <row r="25" spans="1:15" x14ac:dyDescent="0.3">
      <c r="A25" s="3">
        <v>2014</v>
      </c>
      <c r="B25" s="4">
        <v>27.1</v>
      </c>
      <c r="C25" s="4">
        <v>27.2</v>
      </c>
      <c r="D25" s="4">
        <v>27.1</v>
      </c>
      <c r="E25" s="4">
        <v>27.3</v>
      </c>
      <c r="F25" s="4"/>
      <c r="G25" s="4"/>
      <c r="H25" s="4"/>
      <c r="I25" s="4"/>
      <c r="J25" s="4"/>
      <c r="K25" s="4"/>
      <c r="L25" s="4"/>
      <c r="M25" s="4"/>
      <c r="N25" s="4">
        <f t="shared" si="0"/>
        <v>108.7</v>
      </c>
      <c r="O25" s="4">
        <f t="shared" si="1"/>
        <v>27.2</v>
      </c>
    </row>
    <row r="26" spans="1:15" x14ac:dyDescent="0.3">
      <c r="A26" s="3">
        <v>2015</v>
      </c>
      <c r="B26" s="4">
        <v>27.6</v>
      </c>
      <c r="C26" s="4">
        <v>27.8</v>
      </c>
      <c r="D26" s="4">
        <v>26.9</v>
      </c>
      <c r="E26" s="4">
        <v>26.3</v>
      </c>
      <c r="F26" s="4">
        <v>26</v>
      </c>
      <c r="G26" s="4"/>
      <c r="H26" s="4"/>
      <c r="I26" s="4"/>
      <c r="J26" s="4"/>
      <c r="K26" s="4"/>
      <c r="L26" s="4"/>
      <c r="M26" s="4"/>
      <c r="N26" s="4">
        <f t="shared" si="0"/>
        <v>134.60000000000002</v>
      </c>
      <c r="O26" s="4">
        <f t="shared" si="1"/>
        <v>26.9</v>
      </c>
    </row>
    <row r="27" spans="1:15" x14ac:dyDescent="0.3">
      <c r="A27" s="3">
        <v>2016</v>
      </c>
      <c r="B27" s="4">
        <v>17.3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f t="shared" si="0"/>
        <v>17.3</v>
      </c>
      <c r="O27" s="4">
        <f t="shared" si="1"/>
        <v>17.3</v>
      </c>
    </row>
    <row r="28" spans="1:15" x14ac:dyDescent="0.3">
      <c r="A28" s="3">
        <v>2017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3">
      <c r="A29" s="3">
        <v>2018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3">
      <c r="A30" s="3">
        <v>2019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3">
      <c r="A31" s="3">
        <v>2020</v>
      </c>
      <c r="B31" s="4">
        <v>28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>
        <f t="shared" si="0"/>
        <v>28</v>
      </c>
      <c r="O31" s="4">
        <f t="shared" si="1"/>
        <v>28</v>
      </c>
    </row>
    <row r="32" spans="1:15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9" x14ac:dyDescent="0.3">
      <c r="A33" s="2" t="s">
        <v>15</v>
      </c>
      <c r="B33" s="4">
        <f>ROUND(AVERAGE(B$2:B31),1)</f>
        <v>27.1</v>
      </c>
      <c r="C33" s="4">
        <f>ROUND(AVERAGE(C$2:C31),1)</f>
        <v>27.4</v>
      </c>
      <c r="D33" s="4">
        <f>ROUND(AVERAGE(D$2:D31),1)</f>
        <v>27.1</v>
      </c>
      <c r="E33" s="4">
        <f>ROUND(AVERAGE(E$2:E31),1)</f>
        <v>26.8</v>
      </c>
      <c r="F33" s="4">
        <f>ROUND(AVERAGE(F$2:F31),1)</f>
        <v>25.9</v>
      </c>
      <c r="G33" s="4">
        <f>ROUND(AVERAGE(G$2:G31),1)</f>
        <v>24.7</v>
      </c>
      <c r="H33" s="4">
        <f>ROUND(AVERAGE(H$2:H31),1)</f>
        <v>24.3</v>
      </c>
      <c r="I33" s="4">
        <f>ROUND(AVERAGE(I$2:I31),1)</f>
        <v>24.6</v>
      </c>
      <c r="J33" s="4">
        <f>ROUND(AVERAGE(J$2:J31),1)</f>
        <v>25.2</v>
      </c>
      <c r="K33" s="4">
        <f>ROUND(AVERAGE(K$2:K31),1)</f>
        <v>25.4</v>
      </c>
      <c r="L33" s="4">
        <f>ROUND(AVERAGE(L$2:L31),1)</f>
        <v>25.9</v>
      </c>
      <c r="M33" s="4">
        <f>ROUND(AVERAGE(M$2:M31),1)</f>
        <v>26.7</v>
      </c>
      <c r="N33" s="4">
        <f>ROUND(AVERAGE(N$2:N31),1)</f>
        <v>205</v>
      </c>
      <c r="O33" s="4">
        <f>ROUND(AVERAGE(O$2:O31),1)</f>
        <v>25.9</v>
      </c>
    </row>
    <row r="34" spans="1:19" x14ac:dyDescent="0.3">
      <c r="A34" s="2" t="s">
        <v>17</v>
      </c>
      <c r="B34" s="4">
        <f>MAX(B$2:B31)</f>
        <v>28.6</v>
      </c>
      <c r="C34" s="4">
        <f>MAX(C$2:C31)</f>
        <v>28.8</v>
      </c>
      <c r="D34" s="4">
        <f>MAX(D$2:D31)</f>
        <v>28.3</v>
      </c>
      <c r="E34" s="4">
        <f>MAX(E$2:E31)</f>
        <v>27.8</v>
      </c>
      <c r="F34" s="4">
        <f>MAX(F$2:F31)</f>
        <v>27.7</v>
      </c>
      <c r="G34" s="4">
        <f>MAX(G$2:G31)</f>
        <v>26.1</v>
      </c>
      <c r="H34" s="4">
        <f>MAX(H$2:H31)</f>
        <v>27</v>
      </c>
      <c r="I34" s="4">
        <f>MAX(I$2:I31)</f>
        <v>27.2</v>
      </c>
      <c r="J34" s="4">
        <f>MAX(J$2:J31)</f>
        <v>28</v>
      </c>
      <c r="K34" s="4">
        <f>MAX(K$2:K31)</f>
        <v>27.1</v>
      </c>
      <c r="L34" s="4">
        <f>MAX(L$2:L31)</f>
        <v>27.4</v>
      </c>
      <c r="M34" s="4">
        <f>MAX(M$2:M31)</f>
        <v>27.6</v>
      </c>
    </row>
    <row r="35" spans="1:19" x14ac:dyDescent="0.3">
      <c r="A35" s="2" t="s">
        <v>16</v>
      </c>
      <c r="B35" s="4">
        <f>MIN(B$2:B31)</f>
        <v>17.3</v>
      </c>
      <c r="C35" s="4">
        <f>MIN(C$2:C31)</f>
        <v>26</v>
      </c>
      <c r="D35" s="4">
        <f>MIN(D$2:D31)</f>
        <v>25.9</v>
      </c>
      <c r="E35" s="4">
        <f>MIN(E$2:E31)</f>
        <v>25.9</v>
      </c>
      <c r="F35" s="4">
        <f>MIN(F$2:F31)</f>
        <v>24.1</v>
      </c>
      <c r="G35" s="4">
        <f>MIN(G$2:G31)</f>
        <v>22.2</v>
      </c>
      <c r="H35" s="4">
        <f>MIN(H$2:H31)</f>
        <v>23.1</v>
      </c>
      <c r="I35" s="4">
        <f>MIN(I$2:I31)</f>
        <v>23.6</v>
      </c>
      <c r="J35" s="4">
        <f>MIN(J$2:J31)</f>
        <v>24.3</v>
      </c>
      <c r="K35" s="4">
        <f>MIN(K$2:K31)</f>
        <v>24.7</v>
      </c>
      <c r="L35" s="4">
        <f>MIN(L$2:L31)</f>
        <v>25.1</v>
      </c>
      <c r="M35" s="4">
        <f>MIN(M$2:M31)</f>
        <v>25.9</v>
      </c>
      <c r="N35" s="4"/>
      <c r="O35" s="4"/>
    </row>
    <row r="36" spans="1:19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5">
        <f>A37*12</f>
        <v>360</v>
      </c>
      <c r="P36" s="5">
        <f>O36-O37</f>
        <v>155</v>
      </c>
      <c r="R36" s="5">
        <f>A39*12</f>
        <v>240</v>
      </c>
      <c r="S36" s="5">
        <f>R36-R37</f>
        <v>118</v>
      </c>
    </row>
    <row r="37" spans="1:19" x14ac:dyDescent="0.3">
      <c r="A37" s="2">
        <f>COUNT(A$2:A31)</f>
        <v>30</v>
      </c>
      <c r="B37" s="2">
        <f>COUNTIF(B$2:B31,"&gt;=0")</f>
        <v>22</v>
      </c>
      <c r="C37" s="2">
        <f>COUNTIF(C$2:C31,"&gt;=0")</f>
        <v>17</v>
      </c>
      <c r="D37" s="2">
        <f>COUNTIF(D$2:D31,"&gt;=0")</f>
        <v>18</v>
      </c>
      <c r="E37" s="2">
        <f>COUNTIF(E$2:E31,"&gt;=0")</f>
        <v>18</v>
      </c>
      <c r="F37" s="2">
        <f>COUNTIF(F$2:F31,"&gt;=0")</f>
        <v>16</v>
      </c>
      <c r="G37" s="2">
        <f>COUNTIF(G$2:G31,"&gt;=0")</f>
        <v>13</v>
      </c>
      <c r="H37" s="2">
        <f>COUNTIF(H$2:H31,"&gt;=0")</f>
        <v>16</v>
      </c>
      <c r="I37" s="2">
        <f>COUNTIF(I$2:I31,"&gt;=0")</f>
        <v>17</v>
      </c>
      <c r="J37" s="2">
        <f>COUNTIF(J$2:J31,"&gt;=0")</f>
        <v>18</v>
      </c>
      <c r="K37" s="2">
        <f>COUNTIF(K$2:K31,"&gt;=0")</f>
        <v>17</v>
      </c>
      <c r="L37" s="2">
        <f>COUNTIF(L$2:L31,"&gt;=0")</f>
        <v>17</v>
      </c>
      <c r="M37" s="2">
        <f>COUNTIF(M$2:M31,"&gt;=0")</f>
        <v>16</v>
      </c>
      <c r="O37" s="5">
        <f>SUM(B37:M37)</f>
        <v>205</v>
      </c>
      <c r="P37" s="8">
        <f>O37/O36</f>
        <v>0.56944444444444442</v>
      </c>
      <c r="R37" s="5">
        <f>SUM(B39:M39)</f>
        <v>122</v>
      </c>
      <c r="S37" s="8">
        <f>R37/R36</f>
        <v>0.5083333333333333</v>
      </c>
    </row>
    <row r="38" spans="1:19" x14ac:dyDescent="0.3">
      <c r="B38" s="7">
        <f>B37/$A$37</f>
        <v>0.73333333333333328</v>
      </c>
      <c r="C38" s="7">
        <f t="shared" ref="C38:M38" si="4">C37/$A$37</f>
        <v>0.56666666666666665</v>
      </c>
      <c r="D38" s="7">
        <f t="shared" si="4"/>
        <v>0.6</v>
      </c>
      <c r="E38" s="7">
        <f t="shared" si="4"/>
        <v>0.6</v>
      </c>
      <c r="F38" s="7">
        <f t="shared" si="4"/>
        <v>0.53333333333333333</v>
      </c>
      <c r="G38" s="7">
        <f t="shared" si="4"/>
        <v>0.43333333333333335</v>
      </c>
      <c r="H38" s="7">
        <f t="shared" si="4"/>
        <v>0.53333333333333333</v>
      </c>
      <c r="I38" s="7">
        <f t="shared" si="4"/>
        <v>0.56666666666666665</v>
      </c>
      <c r="J38" s="7">
        <f t="shared" si="4"/>
        <v>0.6</v>
      </c>
      <c r="K38" s="7">
        <f t="shared" si="4"/>
        <v>0.56666666666666665</v>
      </c>
      <c r="L38" s="7">
        <f t="shared" si="4"/>
        <v>0.56666666666666665</v>
      </c>
      <c r="M38" s="7">
        <f t="shared" si="4"/>
        <v>0.53333333333333333</v>
      </c>
      <c r="N38" s="1"/>
      <c r="O38" s="6">
        <f>AVERAGE(B38:M38)</f>
        <v>0.56944444444444431</v>
      </c>
      <c r="P38" s="6">
        <f>P36/O36</f>
        <v>0.43055555555555558</v>
      </c>
      <c r="R38" s="6">
        <f>AVERAGE(E38:P38)</f>
        <v>0.53939393939393943</v>
      </c>
      <c r="S38" s="6">
        <f>S36/R36</f>
        <v>0.49166666666666664</v>
      </c>
    </row>
    <row r="39" spans="1:19" x14ac:dyDescent="0.3">
      <c r="A39" s="2">
        <f>COUNT(A$12:A31)</f>
        <v>20</v>
      </c>
      <c r="B39" s="2">
        <f>COUNTIF(B$12:B31,"&gt;=0")</f>
        <v>14</v>
      </c>
      <c r="C39" s="2">
        <f>COUNTIF(C$12:C31,"&gt;=0")</f>
        <v>10</v>
      </c>
      <c r="D39" s="2">
        <f>COUNTIF(D$12:D31,"&gt;=0")</f>
        <v>10</v>
      </c>
      <c r="E39" s="2">
        <f>COUNTIF(E$12:E31,"&gt;=0")</f>
        <v>10</v>
      </c>
      <c r="F39" s="2">
        <f>COUNTIF(F$12:F31,"&gt;=0")</f>
        <v>9</v>
      </c>
      <c r="G39" s="2">
        <f>COUNTIF(G$12:G31,"&gt;=0")</f>
        <v>8</v>
      </c>
      <c r="H39" s="2">
        <f>COUNTIF(H$12:H31,"&gt;=0")</f>
        <v>9</v>
      </c>
      <c r="I39" s="2">
        <f>COUNTIF(I$12:I31,"&gt;=0")</f>
        <v>11</v>
      </c>
      <c r="J39" s="2">
        <f>COUNTIF(J$12:J31,"&gt;=0")</f>
        <v>11</v>
      </c>
      <c r="K39" s="2">
        <f>COUNTIF(K$12:K31,"&gt;=0")</f>
        <v>10</v>
      </c>
      <c r="L39" s="2">
        <f>COUNTIF(L$12:L31,"&gt;=0")</f>
        <v>10</v>
      </c>
      <c r="M39" s="2">
        <f>COUNTIF(M$12:M31,"&gt;=0")</f>
        <v>10</v>
      </c>
      <c r="O39" s="6">
        <f>MAX(B38:M38)</f>
        <v>0.73333333333333328</v>
      </c>
      <c r="P39" s="1"/>
      <c r="R39" s="6">
        <f>MAX(B40:M40)</f>
        <v>0.7</v>
      </c>
      <c r="S39" s="1"/>
    </row>
    <row r="40" spans="1:19" x14ac:dyDescent="0.3">
      <c r="B40" s="7">
        <f>B39/$A$39</f>
        <v>0.7</v>
      </c>
      <c r="C40" s="7">
        <f t="shared" ref="C40:M40" si="5">C39/$A$39</f>
        <v>0.5</v>
      </c>
      <c r="D40" s="7">
        <f t="shared" si="5"/>
        <v>0.5</v>
      </c>
      <c r="E40" s="7">
        <f t="shared" si="5"/>
        <v>0.5</v>
      </c>
      <c r="F40" s="7">
        <f t="shared" si="5"/>
        <v>0.45</v>
      </c>
      <c r="G40" s="7">
        <f t="shared" si="5"/>
        <v>0.4</v>
      </c>
      <c r="H40" s="7">
        <f t="shared" si="5"/>
        <v>0.45</v>
      </c>
      <c r="I40" s="7">
        <f t="shared" si="5"/>
        <v>0.55000000000000004</v>
      </c>
      <c r="J40" s="7">
        <f t="shared" si="5"/>
        <v>0.55000000000000004</v>
      </c>
      <c r="K40" s="7">
        <f t="shared" si="5"/>
        <v>0.5</v>
      </c>
      <c r="L40" s="7">
        <f t="shared" si="5"/>
        <v>0.5</v>
      </c>
      <c r="M40" s="7">
        <f t="shared" si="5"/>
        <v>0.5</v>
      </c>
      <c r="O40" s="6">
        <f>MIN(B38:M38)</f>
        <v>0.43333333333333335</v>
      </c>
      <c r="R40" s="6">
        <f>MIN(B40:M40)</f>
        <v>0.4</v>
      </c>
    </row>
  </sheetData>
  <pageMargins left="0.7" right="0.7" top="0.75" bottom="0.75" header="0.3" footer="0.3"/>
  <pageSetup paperSize="9" orientation="portrait" horizontalDpi="4294967292" verticalDpi="0" r:id="rId1"/>
  <ignoredErrors>
    <ignoredError sqref="N13:O27 N2:O2 N3:O4 N6:O12 N31:O3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C867-7D4A-4D9D-A177-03D5E195BE98}">
  <dimension ref="A1:AF64"/>
  <sheetViews>
    <sheetView tabSelected="1" zoomScale="90" zoomScaleNormal="90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R1" sqref="R1:AF35"/>
    </sheetView>
  </sheetViews>
  <sheetFormatPr baseColWidth="10" defaultRowHeight="14.4" x14ac:dyDescent="0.3"/>
  <cols>
    <col min="1" max="1" width="7.21875" style="10" bestFit="1" customWidth="1"/>
    <col min="2" max="13" width="6.109375" style="10" bestFit="1" customWidth="1"/>
    <col min="14" max="14" width="6.44140625" style="10" bestFit="1" customWidth="1"/>
    <col min="15" max="15" width="7.6640625" style="10" bestFit="1" customWidth="1"/>
    <col min="16" max="16" width="5.88671875" style="10" bestFit="1" customWidth="1"/>
    <col min="17" max="17" width="2.77734375" style="20" customWidth="1"/>
    <col min="18" max="18" width="7.21875" style="20" bestFit="1" customWidth="1"/>
    <col min="19" max="22" width="6.109375" style="10" bestFit="1" customWidth="1"/>
    <col min="23" max="23" width="6.44140625" style="10" bestFit="1" customWidth="1"/>
    <col min="24" max="30" width="6.109375" style="10" bestFit="1" customWidth="1"/>
    <col min="31" max="31" width="6.44140625" style="10" bestFit="1" customWidth="1"/>
    <col min="32" max="32" width="7.6640625" style="10" bestFit="1" customWidth="1"/>
    <col min="33" max="33" width="5.88671875" style="10" bestFit="1" customWidth="1"/>
    <col min="34" max="16384" width="11.5546875" style="10"/>
  </cols>
  <sheetData>
    <row r="1" spans="1:32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R1" s="19" t="s">
        <v>0</v>
      </c>
      <c r="S1" s="19" t="s">
        <v>1</v>
      </c>
      <c r="T1" s="19" t="s">
        <v>2</v>
      </c>
      <c r="U1" s="19" t="s">
        <v>3</v>
      </c>
      <c r="V1" s="19" t="s">
        <v>4</v>
      </c>
      <c r="W1" s="19" t="s">
        <v>5</v>
      </c>
      <c r="X1" s="19" t="s">
        <v>6</v>
      </c>
      <c r="Y1" s="19" t="s">
        <v>7</v>
      </c>
      <c r="Z1" s="19" t="s">
        <v>8</v>
      </c>
      <c r="AA1" s="19" t="s">
        <v>9</v>
      </c>
      <c r="AB1" s="19" t="s">
        <v>10</v>
      </c>
      <c r="AC1" s="19" t="s">
        <v>11</v>
      </c>
      <c r="AD1" s="19" t="s">
        <v>12</v>
      </c>
      <c r="AE1" s="19" t="s">
        <v>13</v>
      </c>
      <c r="AF1" s="19" t="s">
        <v>14</v>
      </c>
    </row>
    <row r="2" spans="1:32" x14ac:dyDescent="0.3">
      <c r="A2" s="19">
        <v>1991</v>
      </c>
      <c r="B2" s="21">
        <v>28.1</v>
      </c>
      <c r="C2" s="9">
        <v>27.8</v>
      </c>
      <c r="D2" s="9">
        <v>27.6</v>
      </c>
      <c r="E2" s="9">
        <v>27.8</v>
      </c>
      <c r="F2" s="9">
        <v>27.7</v>
      </c>
      <c r="G2" s="9">
        <v>25.6</v>
      </c>
      <c r="H2" s="21">
        <v>24.7</v>
      </c>
      <c r="I2" s="9">
        <v>23.6</v>
      </c>
      <c r="J2" s="9">
        <v>24.8</v>
      </c>
      <c r="K2" s="9">
        <v>25.4</v>
      </c>
      <c r="L2" s="9">
        <v>25.8</v>
      </c>
      <c r="M2" s="9">
        <v>27.3</v>
      </c>
      <c r="N2" s="13">
        <f t="shared" ref="N2:N31" si="0">SUM(B2:M2)</f>
        <v>316.2</v>
      </c>
      <c r="O2" s="13">
        <f t="shared" ref="O2:O31" si="1">ROUND(AVERAGE(B2:M2),1)</f>
        <v>26.4</v>
      </c>
      <c r="R2" s="19">
        <v>1991</v>
      </c>
      <c r="S2" s="9">
        <v>25.9</v>
      </c>
      <c r="T2" s="9">
        <v>24.7</v>
      </c>
      <c r="U2" s="9">
        <v>24.9</v>
      </c>
      <c r="V2" s="9">
        <v>25.1</v>
      </c>
      <c r="W2" s="9">
        <v>25.8</v>
      </c>
      <c r="X2" s="9">
        <v>24.7</v>
      </c>
      <c r="Y2" s="9">
        <v>23.3</v>
      </c>
      <c r="Z2" s="9">
        <v>22.8</v>
      </c>
      <c r="AA2" s="9">
        <v>23.5</v>
      </c>
      <c r="AB2" s="9">
        <v>23.8</v>
      </c>
      <c r="AC2" s="9">
        <v>24.5</v>
      </c>
      <c r="AD2" s="9">
        <v>25.2</v>
      </c>
      <c r="AE2" s="13">
        <f t="shared" ref="AE2:AE31" si="2">SUM(S2:AD2)</f>
        <v>294.2</v>
      </c>
      <c r="AF2" s="13">
        <f t="shared" ref="AF2:AF31" si="3">ROUND(AVERAGE(S2:AD2),1)</f>
        <v>24.5</v>
      </c>
    </row>
    <row r="3" spans="1:32" x14ac:dyDescent="0.3">
      <c r="A3" s="19">
        <v>1992</v>
      </c>
      <c r="B3" s="9">
        <v>28.5</v>
      </c>
      <c r="C3" s="9">
        <v>27.7</v>
      </c>
      <c r="D3" s="21">
        <v>26.9</v>
      </c>
      <c r="E3" s="9">
        <v>26.5</v>
      </c>
      <c r="F3" s="9">
        <v>25.9</v>
      </c>
      <c r="G3" s="21">
        <v>23.5</v>
      </c>
      <c r="H3" s="9">
        <v>24.4</v>
      </c>
      <c r="I3" s="9">
        <v>24.4</v>
      </c>
      <c r="J3" s="9">
        <v>24.4</v>
      </c>
      <c r="K3" s="9">
        <v>25.7</v>
      </c>
      <c r="L3" s="9">
        <v>25.8</v>
      </c>
      <c r="M3" s="9">
        <v>26.7</v>
      </c>
      <c r="N3" s="13">
        <f t="shared" ref="N3:N12" si="4">SUM(B3:M3)</f>
        <v>310.40000000000003</v>
      </c>
      <c r="O3" s="13">
        <f t="shared" ref="O3:O12" si="5">ROUND(AVERAGE(B3:M3),1)</f>
        <v>25.9</v>
      </c>
      <c r="R3" s="19">
        <v>1992</v>
      </c>
      <c r="S3" s="9">
        <v>25.1</v>
      </c>
      <c r="T3" s="9">
        <v>24.8</v>
      </c>
      <c r="U3" s="9">
        <v>24.5</v>
      </c>
      <c r="V3" s="9">
        <v>24.4</v>
      </c>
      <c r="W3" s="9">
        <v>23.7</v>
      </c>
      <c r="X3" s="9">
        <v>23.2</v>
      </c>
      <c r="Y3" s="9">
        <v>22.5</v>
      </c>
      <c r="Z3" s="9">
        <v>22.5</v>
      </c>
      <c r="AA3" s="9">
        <v>23.1</v>
      </c>
      <c r="AB3" s="9">
        <v>23.9</v>
      </c>
      <c r="AC3" s="9">
        <v>24.8</v>
      </c>
      <c r="AD3" s="9">
        <v>25.4</v>
      </c>
      <c r="AE3" s="13">
        <f t="shared" ref="AE3:AE12" si="6">SUM(S3:AD3)</f>
        <v>287.89999999999998</v>
      </c>
      <c r="AF3" s="13">
        <f t="shared" ref="AF3:AF12" si="7">ROUND(AVERAGE(S3:AD3),1)</f>
        <v>24</v>
      </c>
    </row>
    <row r="4" spans="1:32" x14ac:dyDescent="0.3">
      <c r="A4" s="19">
        <v>1993</v>
      </c>
      <c r="B4" s="9">
        <v>27.6</v>
      </c>
      <c r="C4" s="9">
        <v>27</v>
      </c>
      <c r="D4" s="9">
        <v>26.8</v>
      </c>
      <c r="E4" s="9">
        <v>26.3</v>
      </c>
      <c r="F4" s="9">
        <v>24.3</v>
      </c>
      <c r="G4" s="9">
        <v>24.2</v>
      </c>
      <c r="H4" s="21">
        <v>24.4</v>
      </c>
      <c r="I4" s="21">
        <v>24.4</v>
      </c>
      <c r="J4" s="21">
        <v>25.1</v>
      </c>
      <c r="K4" s="21">
        <v>25.3</v>
      </c>
      <c r="L4" s="21">
        <v>25</v>
      </c>
      <c r="M4" s="21">
        <v>26.6</v>
      </c>
      <c r="N4" s="13">
        <f t="shared" si="4"/>
        <v>307</v>
      </c>
      <c r="O4" s="13">
        <f t="shared" si="5"/>
        <v>25.6</v>
      </c>
      <c r="R4" s="19">
        <v>1993</v>
      </c>
      <c r="S4" s="9">
        <v>24.7</v>
      </c>
      <c r="T4" s="9">
        <v>23.6</v>
      </c>
      <c r="U4" s="9">
        <v>23.9</v>
      </c>
      <c r="V4" s="9">
        <v>24.3</v>
      </c>
      <c r="W4" s="9">
        <v>24.1</v>
      </c>
      <c r="X4" s="9">
        <v>23.9</v>
      </c>
      <c r="Y4" s="9">
        <v>23.1</v>
      </c>
      <c r="Z4" s="9">
        <v>23</v>
      </c>
      <c r="AA4" s="9">
        <v>23.5</v>
      </c>
      <c r="AB4" s="9">
        <v>23.8</v>
      </c>
      <c r="AC4" s="9">
        <v>23.7</v>
      </c>
      <c r="AD4" s="9">
        <v>24.8</v>
      </c>
      <c r="AE4" s="13">
        <f t="shared" si="6"/>
        <v>286.40000000000003</v>
      </c>
      <c r="AF4" s="13">
        <f t="shared" si="7"/>
        <v>23.9</v>
      </c>
    </row>
    <row r="5" spans="1:32" x14ac:dyDescent="0.3">
      <c r="A5" s="19">
        <v>1994</v>
      </c>
      <c r="B5" s="21">
        <v>27.3</v>
      </c>
      <c r="C5" s="21">
        <v>26.1</v>
      </c>
      <c r="D5" s="21">
        <v>25.8</v>
      </c>
      <c r="E5" s="21">
        <v>24.9</v>
      </c>
      <c r="F5" s="21">
        <v>23.3</v>
      </c>
      <c r="G5" s="21">
        <v>22.7</v>
      </c>
      <c r="H5" s="21">
        <v>23.2</v>
      </c>
      <c r="I5" s="21">
        <v>23.4</v>
      </c>
      <c r="J5" s="21">
        <v>25</v>
      </c>
      <c r="K5" s="21">
        <v>24.9</v>
      </c>
      <c r="L5" s="21">
        <v>25.8</v>
      </c>
      <c r="M5" s="21">
        <v>27</v>
      </c>
      <c r="N5" s="13">
        <f t="shared" ref="N5" si="8">SUM(B5:M5)</f>
        <v>299.39999999999998</v>
      </c>
      <c r="O5" s="13">
        <f t="shared" ref="O5" si="9">ROUND(AVERAGE(B5:M5),1)</f>
        <v>25</v>
      </c>
      <c r="R5" s="19">
        <v>1994</v>
      </c>
      <c r="S5" s="9">
        <v>24.5</v>
      </c>
      <c r="T5" s="9">
        <v>23.8</v>
      </c>
      <c r="U5" s="9">
        <v>23.7</v>
      </c>
      <c r="V5" s="9">
        <v>23.5</v>
      </c>
      <c r="W5" s="9">
        <v>23.6</v>
      </c>
      <c r="X5" s="9">
        <v>22.8</v>
      </c>
      <c r="Y5" s="9">
        <v>22.2</v>
      </c>
      <c r="Z5" s="9">
        <v>22.1</v>
      </c>
      <c r="AA5" s="9">
        <v>23.4</v>
      </c>
      <c r="AB5" s="9">
        <v>23.5</v>
      </c>
      <c r="AC5" s="9">
        <v>24.1</v>
      </c>
      <c r="AD5" s="9">
        <v>25</v>
      </c>
      <c r="AE5" s="13">
        <f t="shared" si="6"/>
        <v>282.2</v>
      </c>
      <c r="AF5" s="13">
        <f t="shared" si="7"/>
        <v>23.5</v>
      </c>
    </row>
    <row r="6" spans="1:32" x14ac:dyDescent="0.3">
      <c r="A6" s="19">
        <v>1995</v>
      </c>
      <c r="B6" s="9">
        <v>28.3</v>
      </c>
      <c r="C6" s="21">
        <v>27</v>
      </c>
      <c r="D6" s="9">
        <v>28.1</v>
      </c>
      <c r="E6" s="9">
        <v>27.7</v>
      </c>
      <c r="F6" s="9">
        <v>27</v>
      </c>
      <c r="G6" s="21">
        <v>25.5</v>
      </c>
      <c r="H6" s="9">
        <v>24.1</v>
      </c>
      <c r="I6" s="9">
        <v>24.5</v>
      </c>
      <c r="J6" s="9">
        <v>25.1</v>
      </c>
      <c r="K6" s="9">
        <v>25.6</v>
      </c>
      <c r="L6" s="9">
        <v>26.1</v>
      </c>
      <c r="M6" s="9">
        <v>25.9</v>
      </c>
      <c r="N6" s="13">
        <f t="shared" si="4"/>
        <v>314.90000000000003</v>
      </c>
      <c r="O6" s="13">
        <f t="shared" si="5"/>
        <v>26.2</v>
      </c>
      <c r="R6" s="19">
        <v>1995</v>
      </c>
      <c r="S6" s="9">
        <v>24.6</v>
      </c>
      <c r="T6" s="9">
        <v>24.3</v>
      </c>
      <c r="U6" s="9">
        <v>24.4</v>
      </c>
      <c r="V6" s="9">
        <v>24.4</v>
      </c>
      <c r="W6" s="9">
        <v>24.3</v>
      </c>
      <c r="X6" s="9">
        <v>24.2</v>
      </c>
      <c r="Y6" s="9">
        <v>23.2</v>
      </c>
      <c r="Z6" s="9">
        <v>23.1</v>
      </c>
      <c r="AA6" s="9">
        <v>24.1</v>
      </c>
      <c r="AB6" s="9">
        <v>24.1</v>
      </c>
      <c r="AC6" s="9">
        <v>24.2</v>
      </c>
      <c r="AD6" s="9">
        <v>24.9</v>
      </c>
      <c r="AE6" s="13">
        <f t="shared" si="6"/>
        <v>289.79999999999995</v>
      </c>
      <c r="AF6" s="13">
        <f t="shared" si="7"/>
        <v>24.2</v>
      </c>
    </row>
    <row r="7" spans="1:32" x14ac:dyDescent="0.3">
      <c r="A7" s="19">
        <v>1996</v>
      </c>
      <c r="B7" s="9">
        <v>27.4</v>
      </c>
      <c r="C7" s="9">
        <v>28.5</v>
      </c>
      <c r="D7" s="9">
        <v>27.5</v>
      </c>
      <c r="E7" s="9">
        <v>27.6</v>
      </c>
      <c r="F7" s="9">
        <v>26.5</v>
      </c>
      <c r="G7" s="9">
        <v>24.2</v>
      </c>
      <c r="H7" s="9">
        <v>23.1</v>
      </c>
      <c r="I7" s="9">
        <v>23.7</v>
      </c>
      <c r="J7" s="9">
        <v>24.8</v>
      </c>
      <c r="K7" s="9">
        <v>24.8</v>
      </c>
      <c r="L7" s="9">
        <v>25.4</v>
      </c>
      <c r="M7" s="9">
        <v>26.7</v>
      </c>
      <c r="N7" s="13">
        <f t="shared" si="4"/>
        <v>310.19999999999993</v>
      </c>
      <c r="O7" s="13">
        <f t="shared" si="5"/>
        <v>25.9</v>
      </c>
      <c r="R7" s="19">
        <v>1996</v>
      </c>
      <c r="S7" s="9">
        <v>24.7</v>
      </c>
      <c r="T7" s="9">
        <v>24.8</v>
      </c>
      <c r="U7" s="9">
        <v>24.2</v>
      </c>
      <c r="V7" s="9">
        <v>24.3</v>
      </c>
      <c r="W7" s="9">
        <v>23.2</v>
      </c>
      <c r="X7" s="9">
        <v>23.4</v>
      </c>
      <c r="Y7" s="9">
        <v>22.4</v>
      </c>
      <c r="Z7" s="9">
        <v>22.2</v>
      </c>
      <c r="AA7" s="9">
        <v>22.6</v>
      </c>
      <c r="AB7" s="9">
        <v>23.1</v>
      </c>
      <c r="AC7" s="9">
        <v>23.4</v>
      </c>
      <c r="AD7" s="9">
        <v>24.4</v>
      </c>
      <c r="AE7" s="13">
        <f t="shared" si="6"/>
        <v>282.69999999999993</v>
      </c>
      <c r="AF7" s="13">
        <f t="shared" si="7"/>
        <v>23.6</v>
      </c>
    </row>
    <row r="8" spans="1:32" x14ac:dyDescent="0.3">
      <c r="A8" s="19">
        <v>1997</v>
      </c>
      <c r="B8" s="9">
        <v>27.4</v>
      </c>
      <c r="C8" s="9">
        <v>28.2</v>
      </c>
      <c r="D8" s="9">
        <v>28</v>
      </c>
      <c r="E8" s="9">
        <v>27.3</v>
      </c>
      <c r="F8" s="9">
        <v>26.9</v>
      </c>
      <c r="G8" s="9">
        <v>26.1</v>
      </c>
      <c r="H8" s="9">
        <v>27</v>
      </c>
      <c r="I8" s="9">
        <v>27.2</v>
      </c>
      <c r="J8" s="9">
        <v>28</v>
      </c>
      <c r="K8" s="9">
        <v>27.1</v>
      </c>
      <c r="L8" s="9">
        <v>27.4</v>
      </c>
      <c r="M8" s="9">
        <v>27.6</v>
      </c>
      <c r="N8" s="13">
        <f t="shared" si="4"/>
        <v>328.2</v>
      </c>
      <c r="O8" s="13">
        <f t="shared" si="5"/>
        <v>27.4</v>
      </c>
      <c r="R8" s="19">
        <v>1997</v>
      </c>
      <c r="S8" s="9">
        <v>24.5</v>
      </c>
      <c r="T8" s="9">
        <v>24.4</v>
      </c>
      <c r="U8" s="9">
        <v>25.1</v>
      </c>
      <c r="V8" s="9">
        <v>24.5</v>
      </c>
      <c r="W8" s="9">
        <v>25.1</v>
      </c>
      <c r="X8" s="9">
        <v>24.7</v>
      </c>
      <c r="Y8" s="9">
        <v>25</v>
      </c>
      <c r="Z8" s="9">
        <v>25.3</v>
      </c>
      <c r="AA8" s="9">
        <v>25.2</v>
      </c>
      <c r="AB8" s="9">
        <v>25</v>
      </c>
      <c r="AC8" s="9">
        <v>24.4</v>
      </c>
      <c r="AD8" s="9">
        <v>25</v>
      </c>
      <c r="AE8" s="13">
        <f t="shared" si="6"/>
        <v>298.2</v>
      </c>
      <c r="AF8" s="13">
        <f t="shared" si="7"/>
        <v>24.9</v>
      </c>
    </row>
    <row r="9" spans="1:32" x14ac:dyDescent="0.3">
      <c r="A9" s="19">
        <v>1998</v>
      </c>
      <c r="B9" s="9">
        <v>27.8</v>
      </c>
      <c r="C9" s="9">
        <v>28</v>
      </c>
      <c r="D9" s="9">
        <v>27.5</v>
      </c>
      <c r="E9" s="9">
        <v>26.7</v>
      </c>
      <c r="F9" s="9">
        <v>25.5</v>
      </c>
      <c r="G9" s="9">
        <v>24.7</v>
      </c>
      <c r="H9" s="9">
        <v>25.2</v>
      </c>
      <c r="I9" s="9">
        <v>24.3</v>
      </c>
      <c r="J9" s="21">
        <v>25.7</v>
      </c>
      <c r="K9" s="9">
        <v>25.3</v>
      </c>
      <c r="L9" s="21">
        <v>26.6</v>
      </c>
      <c r="M9" s="9">
        <v>26.6</v>
      </c>
      <c r="N9" s="13">
        <f t="shared" si="4"/>
        <v>313.90000000000003</v>
      </c>
      <c r="O9" s="13">
        <f t="shared" si="5"/>
        <v>26.2</v>
      </c>
      <c r="R9" s="19">
        <v>1998</v>
      </c>
      <c r="S9" s="9">
        <v>25.3</v>
      </c>
      <c r="T9" s="9">
        <v>25.6</v>
      </c>
      <c r="U9" s="9">
        <v>25.2</v>
      </c>
      <c r="V9" s="9">
        <v>25.1</v>
      </c>
      <c r="W9" s="9">
        <v>24.8</v>
      </c>
      <c r="X9" s="9">
        <v>23.8</v>
      </c>
      <c r="Y9" s="9">
        <v>23.5</v>
      </c>
      <c r="Z9" s="9">
        <v>23.3</v>
      </c>
      <c r="AA9" s="9">
        <v>23.9</v>
      </c>
      <c r="AB9" s="9">
        <v>24.1</v>
      </c>
      <c r="AC9" s="9">
        <v>24.5</v>
      </c>
      <c r="AD9" s="9">
        <v>24.4</v>
      </c>
      <c r="AE9" s="13">
        <f t="shared" si="6"/>
        <v>293.5</v>
      </c>
      <c r="AF9" s="13">
        <f t="shared" si="7"/>
        <v>24.5</v>
      </c>
    </row>
    <row r="10" spans="1:32" x14ac:dyDescent="0.3">
      <c r="A10" s="19">
        <v>1999</v>
      </c>
      <c r="B10" s="9">
        <v>27.5</v>
      </c>
      <c r="C10" s="9">
        <v>26.5</v>
      </c>
      <c r="D10" s="9">
        <v>26.6</v>
      </c>
      <c r="E10" s="9">
        <v>26.2</v>
      </c>
      <c r="F10" s="21">
        <v>21.9</v>
      </c>
      <c r="G10" s="21">
        <v>22.5</v>
      </c>
      <c r="H10" s="9">
        <v>23.6</v>
      </c>
      <c r="I10" s="21">
        <v>23.8</v>
      </c>
      <c r="J10" s="9">
        <v>24.5</v>
      </c>
      <c r="K10" s="21">
        <v>24.6</v>
      </c>
      <c r="L10" s="9">
        <v>26</v>
      </c>
      <c r="M10" s="21">
        <v>23.7</v>
      </c>
      <c r="N10" s="13">
        <f t="shared" si="4"/>
        <v>297.39999999999998</v>
      </c>
      <c r="O10" s="13">
        <f t="shared" si="5"/>
        <v>24.8</v>
      </c>
      <c r="R10" s="19">
        <v>1999</v>
      </c>
      <c r="S10" s="9">
        <v>25</v>
      </c>
      <c r="T10" s="9">
        <v>23.4</v>
      </c>
      <c r="U10" s="9">
        <v>24</v>
      </c>
      <c r="V10" s="9">
        <v>23.6</v>
      </c>
      <c r="W10" s="9">
        <v>23.1</v>
      </c>
      <c r="X10" s="9">
        <v>22.7</v>
      </c>
      <c r="Y10" s="9">
        <v>22</v>
      </c>
      <c r="Z10" s="9">
        <v>22.4</v>
      </c>
      <c r="AA10" s="9">
        <v>22.7</v>
      </c>
      <c r="AB10" s="9">
        <v>23.2</v>
      </c>
      <c r="AC10" s="9">
        <v>23.8</v>
      </c>
      <c r="AD10" s="9">
        <v>23.4</v>
      </c>
      <c r="AE10" s="13">
        <f t="shared" si="6"/>
        <v>279.29999999999995</v>
      </c>
      <c r="AF10" s="13">
        <f t="shared" si="7"/>
        <v>23.3</v>
      </c>
    </row>
    <row r="11" spans="1:32" x14ac:dyDescent="0.3">
      <c r="A11" s="19">
        <v>2000</v>
      </c>
      <c r="B11" s="9">
        <v>27.6</v>
      </c>
      <c r="C11" s="21">
        <v>25.9</v>
      </c>
      <c r="D11" s="9">
        <v>26.4</v>
      </c>
      <c r="E11" s="21">
        <v>25.4</v>
      </c>
      <c r="F11" s="21">
        <v>22.5</v>
      </c>
      <c r="G11" s="21">
        <v>22.1</v>
      </c>
      <c r="H11" s="9">
        <v>24.1</v>
      </c>
      <c r="I11" s="21">
        <v>24.4</v>
      </c>
      <c r="J11" s="9">
        <v>25.2</v>
      </c>
      <c r="K11" s="9">
        <v>25.9</v>
      </c>
      <c r="L11" s="9">
        <v>26</v>
      </c>
      <c r="M11" s="21">
        <v>25</v>
      </c>
      <c r="N11" s="13">
        <f t="shared" si="4"/>
        <v>300.5</v>
      </c>
      <c r="O11" s="13">
        <f t="shared" si="5"/>
        <v>25</v>
      </c>
      <c r="R11" s="19">
        <v>2000</v>
      </c>
      <c r="S11" s="9">
        <v>24.5</v>
      </c>
      <c r="T11" s="9">
        <v>23.7</v>
      </c>
      <c r="U11" s="9">
        <v>23.7</v>
      </c>
      <c r="V11" s="9">
        <v>23.8</v>
      </c>
      <c r="W11" s="9">
        <v>23.3</v>
      </c>
      <c r="X11" s="9">
        <v>22.5</v>
      </c>
      <c r="Y11" s="9">
        <v>22.3</v>
      </c>
      <c r="Z11" s="9">
        <v>23</v>
      </c>
      <c r="AA11" s="9">
        <v>23.1</v>
      </c>
      <c r="AB11" s="9">
        <v>24</v>
      </c>
      <c r="AC11" s="9">
        <v>23.5</v>
      </c>
      <c r="AD11" s="9">
        <v>24</v>
      </c>
      <c r="AE11" s="13">
        <f t="shared" si="6"/>
        <v>281.39999999999998</v>
      </c>
      <c r="AF11" s="13">
        <f t="shared" si="7"/>
        <v>23.5</v>
      </c>
    </row>
    <row r="12" spans="1:32" x14ac:dyDescent="0.3">
      <c r="A12" s="19">
        <v>2001</v>
      </c>
      <c r="B12" s="9">
        <v>27.1</v>
      </c>
      <c r="C12" s="21">
        <v>26.4</v>
      </c>
      <c r="D12" s="21">
        <v>25.6</v>
      </c>
      <c r="E12" s="21">
        <v>25.5</v>
      </c>
      <c r="F12" s="21">
        <v>22.2</v>
      </c>
      <c r="G12" s="21">
        <v>21</v>
      </c>
      <c r="H12" s="21">
        <v>23.3</v>
      </c>
      <c r="I12" s="9">
        <v>24.6</v>
      </c>
      <c r="J12" s="9">
        <v>25</v>
      </c>
      <c r="K12" s="21">
        <v>25.3</v>
      </c>
      <c r="L12" s="21">
        <v>25.2</v>
      </c>
      <c r="M12" s="9">
        <v>27.2</v>
      </c>
      <c r="N12" s="13">
        <f t="shared" si="4"/>
        <v>298.40000000000003</v>
      </c>
      <c r="O12" s="13">
        <f t="shared" si="5"/>
        <v>24.9</v>
      </c>
      <c r="R12" s="19">
        <v>2001</v>
      </c>
      <c r="S12" s="9">
        <v>23.6</v>
      </c>
      <c r="T12" s="9">
        <v>24</v>
      </c>
      <c r="U12" s="9">
        <v>23.9</v>
      </c>
      <c r="V12" s="9">
        <v>23.9</v>
      </c>
      <c r="W12" s="9">
        <v>23.2</v>
      </c>
      <c r="X12" s="9">
        <v>22.3</v>
      </c>
      <c r="Y12" s="9">
        <v>22.3</v>
      </c>
      <c r="Z12" s="9">
        <v>22.5</v>
      </c>
      <c r="AA12" s="9">
        <v>22.9</v>
      </c>
      <c r="AB12" s="9">
        <v>23.8</v>
      </c>
      <c r="AC12" s="9">
        <v>23.8</v>
      </c>
      <c r="AD12" s="9">
        <v>24.6</v>
      </c>
      <c r="AE12" s="13">
        <f t="shared" si="6"/>
        <v>280.80000000000007</v>
      </c>
      <c r="AF12" s="13">
        <f t="shared" si="7"/>
        <v>23.4</v>
      </c>
    </row>
    <row r="13" spans="1:32" x14ac:dyDescent="0.3">
      <c r="A13" s="19">
        <v>2002</v>
      </c>
      <c r="B13" s="21">
        <v>28</v>
      </c>
      <c r="C13" s="9">
        <v>28.3</v>
      </c>
      <c r="D13" s="21">
        <v>26.3</v>
      </c>
      <c r="E13" s="21">
        <v>25.3</v>
      </c>
      <c r="F13" s="21">
        <v>23.9</v>
      </c>
      <c r="G13" s="21">
        <v>22.8</v>
      </c>
      <c r="H13" s="21">
        <v>23.7</v>
      </c>
      <c r="I13" s="9">
        <v>25.1</v>
      </c>
      <c r="J13" s="9">
        <v>25.8</v>
      </c>
      <c r="K13" s="21">
        <v>25.4</v>
      </c>
      <c r="L13" s="21">
        <v>25.2</v>
      </c>
      <c r="M13" s="21">
        <v>26</v>
      </c>
      <c r="N13" s="13">
        <f t="shared" si="0"/>
        <v>305.8</v>
      </c>
      <c r="O13" s="13">
        <f t="shared" si="1"/>
        <v>25.5</v>
      </c>
      <c r="R13" s="19">
        <v>2002</v>
      </c>
      <c r="S13" s="9">
        <v>25.6</v>
      </c>
      <c r="T13" s="9">
        <v>24.5</v>
      </c>
      <c r="U13" s="9">
        <v>24.4</v>
      </c>
      <c r="V13" s="9">
        <v>23.8</v>
      </c>
      <c r="W13" s="9">
        <v>23.8</v>
      </c>
      <c r="X13" s="9">
        <v>23</v>
      </c>
      <c r="Y13" s="9">
        <v>22.6</v>
      </c>
      <c r="Z13" s="9">
        <v>23</v>
      </c>
      <c r="AA13" s="9">
        <v>23.4</v>
      </c>
      <c r="AB13" s="9">
        <v>23.9</v>
      </c>
      <c r="AC13" s="9">
        <v>23.8</v>
      </c>
      <c r="AD13" s="9">
        <v>24.5</v>
      </c>
      <c r="AE13" s="13">
        <f t="shared" si="2"/>
        <v>286.3</v>
      </c>
      <c r="AF13" s="13">
        <f t="shared" si="3"/>
        <v>23.9</v>
      </c>
    </row>
    <row r="14" spans="1:32" x14ac:dyDescent="0.3">
      <c r="A14" s="19">
        <v>2003</v>
      </c>
      <c r="B14" s="9">
        <v>27.7</v>
      </c>
      <c r="C14" s="21">
        <v>27.3</v>
      </c>
      <c r="D14" s="9">
        <v>28.2</v>
      </c>
      <c r="E14" s="21">
        <v>26.6</v>
      </c>
      <c r="F14" s="21">
        <v>26.7</v>
      </c>
      <c r="G14" s="21">
        <v>24.4</v>
      </c>
      <c r="H14" s="21">
        <v>23.9</v>
      </c>
      <c r="I14" s="21">
        <v>24.5</v>
      </c>
      <c r="J14" s="21">
        <v>25</v>
      </c>
      <c r="K14" s="21">
        <v>25.8</v>
      </c>
      <c r="L14" s="21">
        <v>26.2</v>
      </c>
      <c r="M14" s="21">
        <v>26.6</v>
      </c>
      <c r="N14" s="13">
        <f t="shared" si="0"/>
        <v>312.90000000000003</v>
      </c>
      <c r="O14" s="13">
        <f t="shared" si="1"/>
        <v>26.1</v>
      </c>
      <c r="R14" s="19">
        <v>2003</v>
      </c>
      <c r="S14" s="9">
        <v>24.8</v>
      </c>
      <c r="T14" s="9">
        <v>24.5</v>
      </c>
      <c r="U14" s="9">
        <v>24.9</v>
      </c>
      <c r="V14" s="9">
        <v>24.9</v>
      </c>
      <c r="W14" s="9">
        <v>24.8</v>
      </c>
      <c r="X14" s="9">
        <v>23.6</v>
      </c>
      <c r="Y14" s="9">
        <v>22.7</v>
      </c>
      <c r="Z14" s="9">
        <v>23.1</v>
      </c>
      <c r="AA14" s="9">
        <v>23.4</v>
      </c>
      <c r="AB14" s="9">
        <v>24.2</v>
      </c>
      <c r="AC14" s="9">
        <v>24.3</v>
      </c>
      <c r="AD14" s="9">
        <v>24.8</v>
      </c>
      <c r="AE14" s="13">
        <f t="shared" si="2"/>
        <v>290</v>
      </c>
      <c r="AF14" s="13">
        <f t="shared" si="3"/>
        <v>24.2</v>
      </c>
    </row>
    <row r="15" spans="1:32" x14ac:dyDescent="0.3">
      <c r="A15" s="19">
        <v>2004</v>
      </c>
      <c r="B15" s="9">
        <v>28.6</v>
      </c>
      <c r="C15" s="21">
        <v>27.7</v>
      </c>
      <c r="D15" s="21">
        <v>27.1</v>
      </c>
      <c r="E15" s="21">
        <v>26.6</v>
      </c>
      <c r="F15" s="21">
        <v>23.6</v>
      </c>
      <c r="G15" s="21">
        <v>23.4</v>
      </c>
      <c r="H15" s="21">
        <v>23.7</v>
      </c>
      <c r="I15" s="21">
        <v>23.7</v>
      </c>
      <c r="J15" s="21">
        <v>24.9</v>
      </c>
      <c r="K15" s="9">
        <v>25.5</v>
      </c>
      <c r="L15" s="9">
        <v>25.8</v>
      </c>
      <c r="M15" s="9">
        <v>27</v>
      </c>
      <c r="N15" s="13">
        <f t="shared" si="0"/>
        <v>307.59999999999997</v>
      </c>
      <c r="O15" s="13">
        <f t="shared" si="1"/>
        <v>25.6</v>
      </c>
      <c r="R15" s="19">
        <v>2004</v>
      </c>
      <c r="S15" s="9">
        <v>24.7</v>
      </c>
      <c r="T15" s="9">
        <v>24.7</v>
      </c>
      <c r="U15" s="9">
        <v>24.9</v>
      </c>
      <c r="V15" s="9">
        <v>24.9</v>
      </c>
      <c r="W15" s="9">
        <v>23.7</v>
      </c>
      <c r="X15" s="9">
        <v>23.2</v>
      </c>
      <c r="Y15" s="9">
        <v>22.6</v>
      </c>
      <c r="Z15" s="9">
        <v>22.3</v>
      </c>
      <c r="AA15" s="9">
        <v>23.3</v>
      </c>
      <c r="AB15" s="9">
        <v>23.7</v>
      </c>
      <c r="AC15" s="9">
        <v>24.3</v>
      </c>
      <c r="AD15" s="9">
        <v>25.4</v>
      </c>
      <c r="AE15" s="13">
        <f t="shared" si="2"/>
        <v>287.7</v>
      </c>
      <c r="AF15" s="13">
        <f t="shared" si="3"/>
        <v>24</v>
      </c>
    </row>
    <row r="16" spans="1:32" x14ac:dyDescent="0.3">
      <c r="A16" s="19">
        <v>2005</v>
      </c>
      <c r="B16" s="9">
        <v>28.3</v>
      </c>
      <c r="C16" s="9">
        <v>27.3</v>
      </c>
      <c r="D16" s="9">
        <v>26.8</v>
      </c>
      <c r="E16" s="9">
        <v>27.4</v>
      </c>
      <c r="F16" s="9">
        <v>27</v>
      </c>
      <c r="G16" s="9">
        <v>26.1</v>
      </c>
      <c r="H16" s="9">
        <v>24.7</v>
      </c>
      <c r="I16" s="9">
        <v>24.6</v>
      </c>
      <c r="J16" s="9">
        <v>24.4</v>
      </c>
      <c r="K16" s="9">
        <v>24.7</v>
      </c>
      <c r="L16" s="9">
        <v>25.7</v>
      </c>
      <c r="M16" s="9">
        <v>26.5</v>
      </c>
      <c r="N16" s="13">
        <f t="shared" si="0"/>
        <v>313.5</v>
      </c>
      <c r="O16" s="13">
        <f t="shared" si="1"/>
        <v>26.1</v>
      </c>
      <c r="R16" s="19">
        <v>2005</v>
      </c>
      <c r="S16" s="9">
        <v>26.2</v>
      </c>
      <c r="T16" s="9">
        <v>24.6</v>
      </c>
      <c r="U16" s="9">
        <v>24.7</v>
      </c>
      <c r="V16" s="9">
        <v>25.9</v>
      </c>
      <c r="W16" s="9">
        <v>24.4</v>
      </c>
      <c r="X16" s="9">
        <v>23.8</v>
      </c>
      <c r="Y16" s="9">
        <v>22.6</v>
      </c>
      <c r="Z16" s="9">
        <v>22.9</v>
      </c>
      <c r="AA16" s="9">
        <v>23</v>
      </c>
      <c r="AB16" s="9">
        <v>23.3</v>
      </c>
      <c r="AC16" s="9">
        <v>24.3</v>
      </c>
      <c r="AD16" s="9">
        <v>24.8</v>
      </c>
      <c r="AE16" s="13">
        <f t="shared" si="2"/>
        <v>290.50000000000006</v>
      </c>
      <c r="AF16" s="13">
        <f t="shared" si="3"/>
        <v>24.2</v>
      </c>
    </row>
    <row r="17" spans="1:32" x14ac:dyDescent="0.3">
      <c r="A17" s="19">
        <v>2006</v>
      </c>
      <c r="B17" s="9">
        <v>27.6</v>
      </c>
      <c r="C17" s="9">
        <v>26.9</v>
      </c>
      <c r="D17" s="9">
        <v>26.2</v>
      </c>
      <c r="E17" s="9">
        <v>26.3</v>
      </c>
      <c r="F17" s="9">
        <v>25.4</v>
      </c>
      <c r="G17" s="9">
        <v>24.3</v>
      </c>
      <c r="H17" s="9">
        <v>24.2</v>
      </c>
      <c r="I17" s="9">
        <v>25.1</v>
      </c>
      <c r="J17" s="9">
        <v>25.9</v>
      </c>
      <c r="K17" s="9">
        <v>26.1</v>
      </c>
      <c r="L17" s="9">
        <v>27</v>
      </c>
      <c r="M17" s="9">
        <v>27.6</v>
      </c>
      <c r="N17" s="13">
        <f t="shared" si="0"/>
        <v>312.60000000000002</v>
      </c>
      <c r="O17" s="13">
        <f t="shared" si="1"/>
        <v>26.1</v>
      </c>
      <c r="R17" s="19">
        <v>2006</v>
      </c>
      <c r="S17" s="9">
        <v>25.6</v>
      </c>
      <c r="T17" s="9">
        <v>24.5</v>
      </c>
      <c r="U17" s="9">
        <v>24.6</v>
      </c>
      <c r="V17" s="9">
        <v>24.6</v>
      </c>
      <c r="W17" s="9">
        <v>24.6</v>
      </c>
      <c r="X17" s="9">
        <v>23.8</v>
      </c>
      <c r="Y17" s="9">
        <v>23.5</v>
      </c>
      <c r="Z17" s="9">
        <v>23.8</v>
      </c>
      <c r="AA17" s="9">
        <v>24.4</v>
      </c>
      <c r="AB17" s="9">
        <v>24.2</v>
      </c>
      <c r="AC17" s="9">
        <v>24.3</v>
      </c>
      <c r="AD17" s="9">
        <v>24.8</v>
      </c>
      <c r="AE17" s="13">
        <f t="shared" si="2"/>
        <v>292.70000000000005</v>
      </c>
      <c r="AF17" s="13">
        <f t="shared" si="3"/>
        <v>24.4</v>
      </c>
    </row>
    <row r="18" spans="1:32" x14ac:dyDescent="0.3">
      <c r="A18" s="19">
        <v>2007</v>
      </c>
      <c r="B18" s="9">
        <v>28.1</v>
      </c>
      <c r="C18" s="9">
        <v>28.8</v>
      </c>
      <c r="D18" s="9">
        <v>28.3</v>
      </c>
      <c r="E18" s="9">
        <v>27</v>
      </c>
      <c r="F18" s="9">
        <v>26.7</v>
      </c>
      <c r="G18" s="9">
        <v>24.9</v>
      </c>
      <c r="H18" s="9">
        <v>25</v>
      </c>
      <c r="I18" s="9">
        <v>24.3</v>
      </c>
      <c r="J18" s="9">
        <v>25</v>
      </c>
      <c r="K18" s="9">
        <v>24.7</v>
      </c>
      <c r="L18" s="9">
        <v>26.1</v>
      </c>
      <c r="M18" s="9">
        <v>26.4</v>
      </c>
      <c r="N18" s="13">
        <f t="shared" si="0"/>
        <v>315.3</v>
      </c>
      <c r="O18" s="13">
        <f t="shared" si="1"/>
        <v>26.3</v>
      </c>
      <c r="R18" s="19">
        <v>2007</v>
      </c>
      <c r="S18" s="9">
        <v>25</v>
      </c>
      <c r="T18" s="9">
        <v>25.1</v>
      </c>
      <c r="U18" s="9">
        <v>24.6</v>
      </c>
      <c r="V18" s="9">
        <v>25</v>
      </c>
      <c r="W18" s="9">
        <v>25</v>
      </c>
      <c r="X18" s="9">
        <v>23.6</v>
      </c>
      <c r="Y18" s="9">
        <v>22.6</v>
      </c>
      <c r="Z18" s="9">
        <v>22.6</v>
      </c>
      <c r="AA18" s="9">
        <v>23.2</v>
      </c>
      <c r="AB18" s="9">
        <v>23.3</v>
      </c>
      <c r="AC18" s="9">
        <v>24.1</v>
      </c>
      <c r="AD18" s="9">
        <v>24</v>
      </c>
      <c r="AE18" s="13">
        <f t="shared" si="2"/>
        <v>288.10000000000002</v>
      </c>
      <c r="AF18" s="13">
        <f t="shared" si="3"/>
        <v>24</v>
      </c>
    </row>
    <row r="19" spans="1:32" x14ac:dyDescent="0.3">
      <c r="A19" s="19">
        <v>2008</v>
      </c>
      <c r="B19" s="9">
        <v>26.2</v>
      </c>
      <c r="C19" s="9">
        <v>26</v>
      </c>
      <c r="D19" s="9">
        <v>25.9</v>
      </c>
      <c r="E19" s="9">
        <v>26</v>
      </c>
      <c r="F19" s="9">
        <v>24.1</v>
      </c>
      <c r="G19" s="9">
        <v>22.2</v>
      </c>
      <c r="H19" s="9">
        <v>23.3</v>
      </c>
      <c r="I19" s="9">
        <v>24.2</v>
      </c>
      <c r="J19" s="9">
        <v>25.5</v>
      </c>
      <c r="K19" s="9">
        <v>25.3</v>
      </c>
      <c r="L19" s="9">
        <v>25.7</v>
      </c>
      <c r="M19" s="9">
        <v>26.8</v>
      </c>
      <c r="N19" s="13">
        <f t="shared" si="0"/>
        <v>301.2</v>
      </c>
      <c r="O19" s="13">
        <f t="shared" si="1"/>
        <v>25.1</v>
      </c>
      <c r="R19" s="19">
        <v>2008</v>
      </c>
      <c r="S19" s="9">
        <v>23.8</v>
      </c>
      <c r="T19" s="9">
        <v>23.6</v>
      </c>
      <c r="U19" s="9">
        <v>23.9</v>
      </c>
      <c r="V19" s="9">
        <v>24.1</v>
      </c>
      <c r="W19" s="9">
        <v>23.8</v>
      </c>
      <c r="X19" s="9">
        <v>22.6</v>
      </c>
      <c r="Y19" s="9">
        <v>23</v>
      </c>
      <c r="Z19" s="9">
        <v>23.3</v>
      </c>
      <c r="AA19" s="9">
        <v>24</v>
      </c>
      <c r="AB19" s="9">
        <v>24.4</v>
      </c>
      <c r="AC19" s="9">
        <v>24.3</v>
      </c>
      <c r="AD19" s="9">
        <v>24.9</v>
      </c>
      <c r="AE19" s="13">
        <f t="shared" si="2"/>
        <v>285.7</v>
      </c>
      <c r="AF19" s="13">
        <f t="shared" si="3"/>
        <v>23.8</v>
      </c>
    </row>
    <row r="20" spans="1:32" x14ac:dyDescent="0.3">
      <c r="A20" s="19">
        <v>2009</v>
      </c>
      <c r="B20" s="9">
        <v>26.7</v>
      </c>
      <c r="C20" s="9">
        <v>26</v>
      </c>
      <c r="D20" s="9">
        <v>26.1</v>
      </c>
      <c r="E20" s="9">
        <v>25.9</v>
      </c>
      <c r="F20" s="9">
        <v>25.3</v>
      </c>
      <c r="G20" s="9">
        <v>24.3</v>
      </c>
      <c r="H20" s="9">
        <v>24.7</v>
      </c>
      <c r="I20" s="9">
        <v>24.9</v>
      </c>
      <c r="J20" s="9">
        <v>25.4</v>
      </c>
      <c r="K20" s="9">
        <v>25.9</v>
      </c>
      <c r="L20" s="9">
        <v>25.8</v>
      </c>
      <c r="M20" s="9">
        <v>26.6</v>
      </c>
      <c r="N20" s="13">
        <f t="shared" si="0"/>
        <v>307.60000000000008</v>
      </c>
      <c r="O20" s="13">
        <f t="shared" si="1"/>
        <v>25.6</v>
      </c>
      <c r="R20" s="19">
        <v>2009</v>
      </c>
      <c r="S20" s="9">
        <v>24</v>
      </c>
      <c r="T20" s="9">
        <v>24</v>
      </c>
      <c r="U20" s="9">
        <v>24.3</v>
      </c>
      <c r="V20" s="9">
        <v>24.4</v>
      </c>
      <c r="W20" s="9">
        <v>24.5</v>
      </c>
      <c r="X20" s="9">
        <v>24</v>
      </c>
      <c r="Y20" s="9">
        <v>23.5</v>
      </c>
      <c r="Z20" s="9">
        <v>23.9</v>
      </c>
      <c r="AA20" s="9">
        <v>23.9</v>
      </c>
      <c r="AB20" s="9">
        <v>24.9</v>
      </c>
      <c r="AC20" s="9">
        <v>25</v>
      </c>
      <c r="AD20" s="9">
        <v>25.4</v>
      </c>
      <c r="AE20" s="13">
        <f t="shared" si="2"/>
        <v>291.79999999999995</v>
      </c>
      <c r="AF20" s="13">
        <f t="shared" si="3"/>
        <v>24.3</v>
      </c>
    </row>
    <row r="21" spans="1:32" x14ac:dyDescent="0.3">
      <c r="A21" s="19">
        <v>2010</v>
      </c>
      <c r="B21" s="9">
        <v>26.8</v>
      </c>
      <c r="C21" s="9">
        <v>26.6</v>
      </c>
      <c r="D21" s="9">
        <v>26.4</v>
      </c>
      <c r="E21" s="9">
        <v>26</v>
      </c>
      <c r="F21" s="9">
        <v>25.1</v>
      </c>
      <c r="G21" s="9">
        <v>24.7</v>
      </c>
      <c r="H21" s="9">
        <v>23.6</v>
      </c>
      <c r="I21" s="9">
        <v>24.3</v>
      </c>
      <c r="J21" s="9">
        <v>24.3</v>
      </c>
      <c r="K21" s="9">
        <v>24.8</v>
      </c>
      <c r="L21" s="9">
        <v>25.2</v>
      </c>
      <c r="M21" s="9">
        <v>26</v>
      </c>
      <c r="N21" s="13">
        <f t="shared" si="0"/>
        <v>303.8</v>
      </c>
      <c r="O21" s="13">
        <f t="shared" si="1"/>
        <v>25.3</v>
      </c>
      <c r="R21" s="19">
        <v>2010</v>
      </c>
      <c r="S21" s="9">
        <v>25.3</v>
      </c>
      <c r="T21" s="9">
        <v>24.9</v>
      </c>
      <c r="U21" s="9">
        <v>24.8</v>
      </c>
      <c r="V21" s="9">
        <v>25.1</v>
      </c>
      <c r="W21" s="9">
        <v>24.5</v>
      </c>
      <c r="X21" s="9">
        <v>23.4</v>
      </c>
      <c r="Y21" s="9">
        <v>22.4</v>
      </c>
      <c r="Z21" s="9">
        <v>23</v>
      </c>
      <c r="AA21" s="9">
        <v>23.4</v>
      </c>
      <c r="AB21" s="9">
        <v>23.9</v>
      </c>
      <c r="AC21" s="9">
        <v>23.5</v>
      </c>
      <c r="AD21" s="9">
        <v>24.3</v>
      </c>
      <c r="AE21" s="13">
        <f t="shared" si="2"/>
        <v>288.50000000000006</v>
      </c>
      <c r="AF21" s="13">
        <f t="shared" si="3"/>
        <v>24</v>
      </c>
    </row>
    <row r="22" spans="1:32" x14ac:dyDescent="0.3">
      <c r="A22" s="19">
        <v>2011</v>
      </c>
      <c r="B22" s="9">
        <v>27.6</v>
      </c>
      <c r="C22" s="9">
        <v>27.1</v>
      </c>
      <c r="D22" s="9">
        <v>27.8</v>
      </c>
      <c r="E22" s="9">
        <v>27.2</v>
      </c>
      <c r="F22" s="9">
        <v>25.8</v>
      </c>
      <c r="G22" s="9">
        <v>25.2</v>
      </c>
      <c r="H22" s="9">
        <v>24.1</v>
      </c>
      <c r="I22" s="9">
        <v>24.5</v>
      </c>
      <c r="J22" s="9">
        <v>25.2</v>
      </c>
      <c r="K22" s="9">
        <v>24.7</v>
      </c>
      <c r="L22" s="9">
        <v>26.1</v>
      </c>
      <c r="M22" s="9">
        <v>26.2</v>
      </c>
      <c r="N22" s="13">
        <f t="shared" si="0"/>
        <v>311.5</v>
      </c>
      <c r="O22" s="13">
        <f t="shared" si="1"/>
        <v>26</v>
      </c>
      <c r="R22" s="19">
        <v>2011</v>
      </c>
      <c r="S22" s="9">
        <v>25.3</v>
      </c>
      <c r="T22" s="9">
        <v>25</v>
      </c>
      <c r="U22" s="9">
        <v>26.6</v>
      </c>
      <c r="V22" s="9">
        <v>24.8</v>
      </c>
      <c r="W22" s="9">
        <v>25.2</v>
      </c>
      <c r="X22" s="9">
        <v>24.6</v>
      </c>
      <c r="Y22" s="9">
        <v>23.7</v>
      </c>
      <c r="Z22" s="9">
        <v>23.8</v>
      </c>
      <c r="AA22" s="9">
        <v>24.2</v>
      </c>
      <c r="AB22" s="9">
        <v>23.7</v>
      </c>
      <c r="AC22" s="9">
        <v>24.3</v>
      </c>
      <c r="AD22" s="9">
        <v>25.4</v>
      </c>
      <c r="AE22" s="13">
        <f t="shared" si="2"/>
        <v>296.59999999999997</v>
      </c>
      <c r="AF22" s="13">
        <f t="shared" si="3"/>
        <v>24.7</v>
      </c>
    </row>
    <row r="23" spans="1:32" x14ac:dyDescent="0.3">
      <c r="A23" s="19">
        <v>2012</v>
      </c>
      <c r="B23" s="21">
        <v>27.4</v>
      </c>
      <c r="C23" s="21">
        <v>25.9</v>
      </c>
      <c r="D23" s="21">
        <v>26.3</v>
      </c>
      <c r="E23" s="21">
        <v>25.9</v>
      </c>
      <c r="F23" s="21">
        <v>24.5</v>
      </c>
      <c r="G23" s="21">
        <v>26</v>
      </c>
      <c r="H23" s="9">
        <v>24</v>
      </c>
      <c r="I23" s="9">
        <v>24.1</v>
      </c>
      <c r="J23" s="9">
        <v>25</v>
      </c>
      <c r="K23" s="9">
        <v>25.3</v>
      </c>
      <c r="L23" s="9">
        <v>25.9</v>
      </c>
      <c r="M23" s="21">
        <v>27.8</v>
      </c>
      <c r="N23" s="13">
        <f t="shared" si="0"/>
        <v>308.10000000000002</v>
      </c>
      <c r="O23" s="13">
        <f t="shared" si="1"/>
        <v>25.7</v>
      </c>
      <c r="R23" s="19">
        <v>2012</v>
      </c>
      <c r="S23" s="9">
        <v>24.7</v>
      </c>
      <c r="T23" s="9">
        <v>23.7</v>
      </c>
      <c r="U23" s="9">
        <v>24.4</v>
      </c>
      <c r="V23" s="9">
        <v>24.3</v>
      </c>
      <c r="W23" s="9">
        <v>24</v>
      </c>
      <c r="X23" s="9">
        <v>24.2</v>
      </c>
      <c r="Y23" s="9">
        <v>23.7</v>
      </c>
      <c r="Z23" s="9">
        <v>23.1</v>
      </c>
      <c r="AA23" s="9">
        <v>23.7</v>
      </c>
      <c r="AB23" s="9">
        <v>23.7</v>
      </c>
      <c r="AC23" s="9">
        <v>24.5</v>
      </c>
      <c r="AD23" s="9">
        <v>25.4</v>
      </c>
      <c r="AE23" s="13">
        <f t="shared" si="2"/>
        <v>289.39999999999992</v>
      </c>
      <c r="AF23" s="13">
        <f t="shared" si="3"/>
        <v>24.1</v>
      </c>
    </row>
    <row r="24" spans="1:32" x14ac:dyDescent="0.3">
      <c r="A24" s="19">
        <v>2013</v>
      </c>
      <c r="B24" s="21">
        <v>27.9</v>
      </c>
      <c r="C24" s="21">
        <v>28.4</v>
      </c>
      <c r="D24" s="21">
        <v>26.7</v>
      </c>
      <c r="E24" s="9">
        <v>26.4</v>
      </c>
      <c r="F24" s="9">
        <v>25.3</v>
      </c>
      <c r="G24" s="9">
        <v>24.5</v>
      </c>
      <c r="H24" s="9">
        <v>24.3</v>
      </c>
      <c r="I24" s="9">
        <v>24.6</v>
      </c>
      <c r="J24" s="9">
        <v>24.7</v>
      </c>
      <c r="K24" s="9">
        <v>25.2</v>
      </c>
      <c r="L24" s="9">
        <v>25.1</v>
      </c>
      <c r="M24" s="9">
        <v>26.7</v>
      </c>
      <c r="N24" s="13">
        <f t="shared" si="0"/>
        <v>309.8</v>
      </c>
      <c r="O24" s="13">
        <f t="shared" si="1"/>
        <v>25.8</v>
      </c>
      <c r="R24" s="19">
        <v>2013</v>
      </c>
      <c r="S24" s="9">
        <v>25.5</v>
      </c>
      <c r="T24" s="9">
        <v>25.1</v>
      </c>
      <c r="U24" s="9">
        <v>24.6</v>
      </c>
      <c r="V24" s="9">
        <v>25.1</v>
      </c>
      <c r="W24" s="9">
        <v>24.4</v>
      </c>
      <c r="X24" s="9">
        <v>23.3</v>
      </c>
      <c r="Y24" s="9">
        <v>23</v>
      </c>
      <c r="Z24" s="9">
        <v>22.5</v>
      </c>
      <c r="AA24" s="9">
        <v>23.1</v>
      </c>
      <c r="AB24" s="9">
        <v>23.1</v>
      </c>
      <c r="AC24" s="9">
        <v>23.8</v>
      </c>
      <c r="AD24" s="9">
        <v>24.9</v>
      </c>
      <c r="AE24" s="13">
        <f t="shared" si="2"/>
        <v>288.39999999999998</v>
      </c>
      <c r="AF24" s="13">
        <f t="shared" si="3"/>
        <v>24</v>
      </c>
    </row>
    <row r="25" spans="1:32" x14ac:dyDescent="0.3">
      <c r="A25" s="19">
        <v>2014</v>
      </c>
      <c r="B25" s="9">
        <v>27.1</v>
      </c>
      <c r="C25" s="9">
        <v>27.2</v>
      </c>
      <c r="D25" s="9">
        <v>27.1</v>
      </c>
      <c r="E25" s="9">
        <v>27.3</v>
      </c>
      <c r="F25" s="21">
        <v>25.9</v>
      </c>
      <c r="G25" s="21">
        <v>26.8</v>
      </c>
      <c r="H25" s="21">
        <v>26</v>
      </c>
      <c r="I25" s="21">
        <v>25.4</v>
      </c>
      <c r="J25" s="21">
        <v>25.9</v>
      </c>
      <c r="K25" s="21">
        <v>26.5</v>
      </c>
      <c r="L25" s="21">
        <v>28</v>
      </c>
      <c r="M25" s="21">
        <v>28.7</v>
      </c>
      <c r="N25" s="13">
        <f t="shared" si="0"/>
        <v>321.90000000000003</v>
      </c>
      <c r="O25" s="13">
        <f t="shared" si="1"/>
        <v>26.8</v>
      </c>
      <c r="R25" s="19">
        <v>2014</v>
      </c>
      <c r="S25" s="9">
        <v>25.4</v>
      </c>
      <c r="T25" s="9">
        <v>24.8</v>
      </c>
      <c r="U25" s="9">
        <v>24.9</v>
      </c>
      <c r="V25" s="9">
        <v>25.4</v>
      </c>
      <c r="W25" s="9">
        <v>24.5</v>
      </c>
      <c r="X25" s="9">
        <v>24.5</v>
      </c>
      <c r="Y25" s="9">
        <v>24.3</v>
      </c>
      <c r="Z25" s="9">
        <v>23.9</v>
      </c>
      <c r="AA25" s="9">
        <v>24.1</v>
      </c>
      <c r="AB25" s="9">
        <v>24.8</v>
      </c>
      <c r="AC25" s="9">
        <v>25.2</v>
      </c>
      <c r="AD25" s="9">
        <v>25.8</v>
      </c>
      <c r="AE25" s="13">
        <f t="shared" si="2"/>
        <v>297.60000000000002</v>
      </c>
      <c r="AF25" s="13">
        <f t="shared" si="3"/>
        <v>24.8</v>
      </c>
    </row>
    <row r="26" spans="1:32" x14ac:dyDescent="0.3">
      <c r="A26" s="19">
        <v>2015</v>
      </c>
      <c r="B26" s="9">
        <v>27.6</v>
      </c>
      <c r="C26" s="9">
        <v>27.8</v>
      </c>
      <c r="D26" s="9">
        <v>26.9</v>
      </c>
      <c r="E26" s="9">
        <v>26.3</v>
      </c>
      <c r="F26" s="9">
        <v>26</v>
      </c>
      <c r="G26" s="21">
        <v>28.4</v>
      </c>
      <c r="H26" s="21">
        <v>26.7</v>
      </c>
      <c r="I26" s="21">
        <v>25.8</v>
      </c>
      <c r="J26" s="21">
        <v>27.3</v>
      </c>
      <c r="K26" s="21">
        <v>27.2</v>
      </c>
      <c r="L26" s="21">
        <v>28.6</v>
      </c>
      <c r="M26" s="21">
        <v>30.7</v>
      </c>
      <c r="N26" s="13">
        <f t="shared" si="0"/>
        <v>329.30000000000007</v>
      </c>
      <c r="O26" s="13">
        <f t="shared" si="1"/>
        <v>27.4</v>
      </c>
      <c r="R26" s="19">
        <v>2015</v>
      </c>
      <c r="S26" s="9">
        <v>25.4</v>
      </c>
      <c r="T26" s="9">
        <v>25</v>
      </c>
      <c r="U26" s="9">
        <v>24.7</v>
      </c>
      <c r="V26" s="9">
        <v>24.4</v>
      </c>
      <c r="W26" s="9">
        <v>24.8</v>
      </c>
      <c r="X26" s="9">
        <v>25.1</v>
      </c>
      <c r="Y26" s="9">
        <v>24.8</v>
      </c>
      <c r="Z26" s="9">
        <v>24.3</v>
      </c>
      <c r="AA26" s="9">
        <v>25.1</v>
      </c>
      <c r="AB26" s="9">
        <v>25.4</v>
      </c>
      <c r="AC26" s="9">
        <v>25.5</v>
      </c>
      <c r="AD26" s="9">
        <v>26.8</v>
      </c>
      <c r="AE26" s="13">
        <f t="shared" si="2"/>
        <v>301.3</v>
      </c>
      <c r="AF26" s="13">
        <f t="shared" si="3"/>
        <v>25.1</v>
      </c>
    </row>
    <row r="27" spans="1:32" x14ac:dyDescent="0.3">
      <c r="A27" s="19">
        <v>2016</v>
      </c>
      <c r="B27" s="9">
        <v>28.3</v>
      </c>
      <c r="C27" s="21">
        <v>28.6</v>
      </c>
      <c r="D27" s="21">
        <v>27.4</v>
      </c>
      <c r="E27" s="21">
        <v>26.5</v>
      </c>
      <c r="F27" s="21">
        <v>26.7</v>
      </c>
      <c r="G27" s="21">
        <v>27.3</v>
      </c>
      <c r="H27" s="21">
        <v>25.7</v>
      </c>
      <c r="I27" s="21">
        <v>25.5</v>
      </c>
      <c r="J27" s="21">
        <v>26.5</v>
      </c>
      <c r="K27" s="21">
        <v>26.3</v>
      </c>
      <c r="L27" s="21">
        <v>28.2</v>
      </c>
      <c r="M27" s="21">
        <v>28.5</v>
      </c>
      <c r="N27" s="13">
        <f t="shared" si="0"/>
        <v>325.5</v>
      </c>
      <c r="O27" s="13">
        <f t="shared" si="1"/>
        <v>27.1</v>
      </c>
      <c r="R27" s="19">
        <v>2016</v>
      </c>
      <c r="S27" s="9">
        <v>26.1</v>
      </c>
      <c r="T27" s="9">
        <v>25.2</v>
      </c>
      <c r="U27" s="9">
        <v>25.1</v>
      </c>
      <c r="V27" s="9">
        <v>24.8</v>
      </c>
      <c r="W27" s="9">
        <v>24.8</v>
      </c>
      <c r="X27" s="9">
        <v>24.7</v>
      </c>
      <c r="Y27" s="9">
        <v>24.1</v>
      </c>
      <c r="Z27" s="9">
        <v>24</v>
      </c>
      <c r="AA27" s="9">
        <v>24.5</v>
      </c>
      <c r="AB27" s="9">
        <v>24.6</v>
      </c>
      <c r="AC27" s="9">
        <v>25.3</v>
      </c>
      <c r="AD27" s="9">
        <v>25.7</v>
      </c>
      <c r="AE27" s="13">
        <f t="shared" si="2"/>
        <v>298.89999999999998</v>
      </c>
      <c r="AF27" s="13">
        <f t="shared" si="3"/>
        <v>24.9</v>
      </c>
    </row>
    <row r="28" spans="1:32" x14ac:dyDescent="0.3">
      <c r="A28" s="19">
        <v>2017</v>
      </c>
      <c r="B28" s="21">
        <v>27.6</v>
      </c>
      <c r="C28" s="21">
        <v>28</v>
      </c>
      <c r="D28" s="21">
        <v>26.5</v>
      </c>
      <c r="E28" s="21">
        <v>26.4</v>
      </c>
      <c r="F28" s="21">
        <v>23</v>
      </c>
      <c r="G28" s="21">
        <v>21</v>
      </c>
      <c r="H28" s="21">
        <v>23</v>
      </c>
      <c r="I28" s="21">
        <v>23.8</v>
      </c>
      <c r="J28" s="21">
        <v>24.3</v>
      </c>
      <c r="K28" s="21">
        <v>24.5</v>
      </c>
      <c r="L28" s="21">
        <v>22.6</v>
      </c>
      <c r="M28" s="21">
        <v>25.8</v>
      </c>
      <c r="N28" s="13">
        <f t="shared" si="0"/>
        <v>296.50000000000006</v>
      </c>
      <c r="O28" s="13">
        <f t="shared" si="1"/>
        <v>24.7</v>
      </c>
      <c r="R28" s="19">
        <v>2017</v>
      </c>
      <c r="S28" s="9">
        <v>25</v>
      </c>
      <c r="T28" s="9">
        <v>24.9</v>
      </c>
      <c r="U28" s="9">
        <v>24.5</v>
      </c>
      <c r="V28" s="9">
        <v>24.7</v>
      </c>
      <c r="W28" s="9">
        <v>23.5</v>
      </c>
      <c r="X28" s="9">
        <v>22.3</v>
      </c>
      <c r="Y28" s="9">
        <v>22.1</v>
      </c>
      <c r="Z28" s="9">
        <v>22.4</v>
      </c>
      <c r="AA28" s="9">
        <v>22.9</v>
      </c>
      <c r="AB28" s="9">
        <v>23.1</v>
      </c>
      <c r="AC28" s="9">
        <v>22.5</v>
      </c>
      <c r="AD28" s="9">
        <v>24.4</v>
      </c>
      <c r="AE28" s="13">
        <f t="shared" si="2"/>
        <v>282.29999999999995</v>
      </c>
      <c r="AF28" s="13">
        <f t="shared" si="3"/>
        <v>23.5</v>
      </c>
    </row>
    <row r="29" spans="1:32" x14ac:dyDescent="0.3">
      <c r="A29" s="19">
        <v>2018</v>
      </c>
      <c r="B29" s="21">
        <v>27.4</v>
      </c>
      <c r="C29" s="21">
        <v>27.8</v>
      </c>
      <c r="D29" s="21">
        <v>27.6</v>
      </c>
      <c r="E29" s="21">
        <v>26.7</v>
      </c>
      <c r="F29" s="21">
        <v>27.3</v>
      </c>
      <c r="G29" s="21">
        <v>23.1</v>
      </c>
      <c r="H29" s="21">
        <v>23.6</v>
      </c>
      <c r="I29" s="21">
        <v>24</v>
      </c>
      <c r="J29" s="21">
        <v>24.7</v>
      </c>
      <c r="K29" s="21">
        <v>24.5</v>
      </c>
      <c r="L29" s="21">
        <v>25.8</v>
      </c>
      <c r="M29" s="21">
        <v>25.6</v>
      </c>
      <c r="N29" s="13">
        <f t="shared" si="0"/>
        <v>308.10000000000002</v>
      </c>
      <c r="O29" s="13">
        <f t="shared" si="1"/>
        <v>25.7</v>
      </c>
      <c r="R29" s="19">
        <v>2018</v>
      </c>
      <c r="S29" s="9">
        <v>24.7</v>
      </c>
      <c r="T29" s="9">
        <v>24.8</v>
      </c>
      <c r="U29" s="9">
        <v>25.2</v>
      </c>
      <c r="V29" s="9">
        <v>25</v>
      </c>
      <c r="W29" s="9">
        <v>25</v>
      </c>
      <c r="X29" s="9">
        <v>23.1</v>
      </c>
      <c r="Y29" s="9">
        <v>22.5</v>
      </c>
      <c r="Z29" s="9">
        <v>22.6</v>
      </c>
      <c r="AA29" s="9">
        <v>23.2</v>
      </c>
      <c r="AB29" s="9">
        <v>23.1</v>
      </c>
      <c r="AC29" s="9">
        <v>24.1</v>
      </c>
      <c r="AD29" s="9">
        <v>24.3</v>
      </c>
      <c r="AE29" s="13">
        <f t="shared" si="2"/>
        <v>287.60000000000002</v>
      </c>
      <c r="AF29" s="13">
        <f t="shared" si="3"/>
        <v>24</v>
      </c>
    </row>
    <row r="30" spans="1:32" x14ac:dyDescent="0.3">
      <c r="A30" s="19">
        <v>2019</v>
      </c>
      <c r="B30" s="21">
        <v>27.4</v>
      </c>
      <c r="C30" s="21">
        <v>28</v>
      </c>
      <c r="D30" s="21">
        <v>27.3</v>
      </c>
      <c r="E30" s="21">
        <v>26.6</v>
      </c>
      <c r="F30" s="21">
        <v>25.9</v>
      </c>
      <c r="G30" s="21">
        <v>26</v>
      </c>
      <c r="H30" s="21">
        <v>24.8</v>
      </c>
      <c r="I30" s="21">
        <v>24</v>
      </c>
      <c r="J30" s="21">
        <v>25.3</v>
      </c>
      <c r="K30" s="21">
        <v>25.5</v>
      </c>
      <c r="L30" s="21">
        <v>27.2</v>
      </c>
      <c r="M30" s="21">
        <v>27</v>
      </c>
      <c r="N30" s="13">
        <f t="shared" si="0"/>
        <v>315.00000000000006</v>
      </c>
      <c r="O30" s="13">
        <f t="shared" si="1"/>
        <v>26.3</v>
      </c>
      <c r="R30" s="19">
        <v>2019</v>
      </c>
      <c r="S30" s="9">
        <v>24.7</v>
      </c>
      <c r="T30" s="9">
        <v>24.9</v>
      </c>
      <c r="U30" s="9">
        <v>25</v>
      </c>
      <c r="V30" s="9">
        <v>24.9</v>
      </c>
      <c r="W30" s="9">
        <v>24.5</v>
      </c>
      <c r="X30" s="9">
        <v>24.2</v>
      </c>
      <c r="Y30" s="9">
        <v>23.4</v>
      </c>
      <c r="Z30" s="9">
        <v>22.7</v>
      </c>
      <c r="AA30" s="9">
        <v>23.6</v>
      </c>
      <c r="AB30" s="9">
        <v>24</v>
      </c>
      <c r="AC30" s="9">
        <v>24.8</v>
      </c>
      <c r="AD30" s="9">
        <v>25</v>
      </c>
      <c r="AE30" s="13">
        <f t="shared" si="2"/>
        <v>291.7</v>
      </c>
      <c r="AF30" s="13">
        <f t="shared" si="3"/>
        <v>24.3</v>
      </c>
    </row>
    <row r="31" spans="1:32" x14ac:dyDescent="0.3">
      <c r="A31" s="19">
        <v>2020</v>
      </c>
      <c r="B31" s="9">
        <v>28</v>
      </c>
      <c r="C31" s="21">
        <v>29.3</v>
      </c>
      <c r="D31" s="21">
        <v>29.3</v>
      </c>
      <c r="E31" s="21">
        <v>27.6</v>
      </c>
      <c r="F31" s="21">
        <v>24.7</v>
      </c>
      <c r="G31" s="21">
        <v>26.5</v>
      </c>
      <c r="H31" s="21">
        <v>24.4</v>
      </c>
      <c r="I31" s="21">
        <v>24.2</v>
      </c>
      <c r="J31" s="21">
        <v>25.3</v>
      </c>
      <c r="K31" s="21">
        <v>26</v>
      </c>
      <c r="L31" s="21">
        <v>25.6</v>
      </c>
      <c r="M31" s="21">
        <v>25.8</v>
      </c>
      <c r="N31" s="13">
        <f t="shared" si="0"/>
        <v>316.7</v>
      </c>
      <c r="O31" s="13">
        <f t="shared" si="1"/>
        <v>26.4</v>
      </c>
      <c r="R31" s="19">
        <v>2020</v>
      </c>
      <c r="S31" s="9">
        <v>26.3</v>
      </c>
      <c r="T31" s="9">
        <v>26.4</v>
      </c>
      <c r="U31" s="9">
        <v>26.3</v>
      </c>
      <c r="V31" s="9">
        <v>25.8</v>
      </c>
      <c r="W31" s="9">
        <v>24.1</v>
      </c>
      <c r="X31" s="9">
        <v>24.4</v>
      </c>
      <c r="Y31" s="9">
        <v>23.1</v>
      </c>
      <c r="Z31" s="9">
        <v>22.8</v>
      </c>
      <c r="AA31" s="9">
        <v>23.6</v>
      </c>
      <c r="AB31" s="9">
        <v>24.4</v>
      </c>
      <c r="AC31" s="9">
        <v>24</v>
      </c>
      <c r="AD31" s="9">
        <v>24.4</v>
      </c>
      <c r="AE31" s="13">
        <f t="shared" si="2"/>
        <v>295.60000000000002</v>
      </c>
      <c r="AF31" s="13">
        <f t="shared" si="3"/>
        <v>24.6</v>
      </c>
    </row>
    <row r="32" spans="1:32" x14ac:dyDescent="0.3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"/>
      <c r="O32" s="13"/>
      <c r="R32" s="10"/>
      <c r="AE32" s="14"/>
      <c r="AF32" s="14"/>
    </row>
    <row r="33" spans="1:32" x14ac:dyDescent="0.3">
      <c r="A33" s="10" t="s">
        <v>15</v>
      </c>
      <c r="B33" s="13">
        <f>ROUND(AVERAGE(B$2:B31),1)</f>
        <v>27.6</v>
      </c>
      <c r="C33" s="13">
        <f>ROUND(AVERAGE(C$2:C31),1)</f>
        <v>27.4</v>
      </c>
      <c r="D33" s="13">
        <f>ROUND(AVERAGE(D$2:D31),1)</f>
        <v>27</v>
      </c>
      <c r="E33" s="13">
        <f>ROUND(AVERAGE(E$2:E31),1)</f>
        <v>26.5</v>
      </c>
      <c r="F33" s="13">
        <f>ROUND(AVERAGE(F$2:F31),1)</f>
        <v>25.2</v>
      </c>
      <c r="G33" s="13">
        <f>ROUND(AVERAGE(G$2:G31),1)</f>
        <v>24.5</v>
      </c>
      <c r="H33" s="13">
        <f>ROUND(AVERAGE(H$2:H31),1)</f>
        <v>24.4</v>
      </c>
      <c r="I33" s="13">
        <f>ROUND(AVERAGE(I$2:I31),1)</f>
        <v>24.5</v>
      </c>
      <c r="J33" s="13">
        <f>ROUND(AVERAGE(J$2:J31),1)</f>
        <v>25.3</v>
      </c>
      <c r="K33" s="13">
        <f>ROUND(AVERAGE(K$2:K31),1)</f>
        <v>25.5</v>
      </c>
      <c r="L33" s="13">
        <f>ROUND(AVERAGE(L$2:L31),1)</f>
        <v>26</v>
      </c>
      <c r="M33" s="13">
        <f>ROUND(AVERAGE(M$2:M31),1)</f>
        <v>26.8</v>
      </c>
      <c r="N33" s="13">
        <f>ROUND(AVERAGE(N$2:N31),1)</f>
        <v>310.60000000000002</v>
      </c>
      <c r="O33" s="13">
        <f>ROUND(AVERAGE(O$2:O31),1)</f>
        <v>25.9</v>
      </c>
      <c r="R33" s="10" t="s">
        <v>15</v>
      </c>
      <c r="S33" s="13">
        <f>ROUND(AVERAGE(S$2:S31),1)</f>
        <v>25</v>
      </c>
      <c r="T33" s="13">
        <f>ROUND(AVERAGE(T$2:T31),1)</f>
        <v>24.6</v>
      </c>
      <c r="U33" s="13">
        <f>ROUND(AVERAGE(U$2:U31),1)</f>
        <v>24.7</v>
      </c>
      <c r="V33" s="13">
        <f>ROUND(AVERAGE(V$2:V31),1)</f>
        <v>24.6</v>
      </c>
      <c r="W33" s="13">
        <f>ROUND(AVERAGE(W$2:W31),1)</f>
        <v>24.3</v>
      </c>
      <c r="X33" s="13">
        <f>ROUND(AVERAGE(X$2:X31),1)</f>
        <v>23.7</v>
      </c>
      <c r="Y33" s="13">
        <f>ROUND(AVERAGE(Y$2:Y31),1)</f>
        <v>23.1</v>
      </c>
      <c r="Z33" s="13">
        <f>ROUND(AVERAGE(Z$2:Z31),1)</f>
        <v>23.1</v>
      </c>
      <c r="AA33" s="13">
        <f>ROUND(AVERAGE(AA$2:AA31),1)</f>
        <v>23.6</v>
      </c>
      <c r="AB33" s="13">
        <f>ROUND(AVERAGE(AB$2:AB31),1)</f>
        <v>23.9</v>
      </c>
      <c r="AC33" s="13">
        <f>ROUND(AVERAGE(AC$2:AC31),1)</f>
        <v>24.2</v>
      </c>
      <c r="AD33" s="13">
        <f>ROUND(AVERAGE(AD$2:AD31),1)</f>
        <v>24.9</v>
      </c>
      <c r="AE33" s="13">
        <f>ROUND(AVERAGE(AE$2:AE31),1)</f>
        <v>289.60000000000002</v>
      </c>
      <c r="AF33" s="13">
        <f>ROUND(AVERAGE(AF$2:AF31),1)</f>
        <v>24.1</v>
      </c>
    </row>
    <row r="34" spans="1:32" x14ac:dyDescent="0.3">
      <c r="A34" s="10" t="s">
        <v>17</v>
      </c>
      <c r="B34" s="13">
        <f>MAX(B$2:B31)</f>
        <v>28.6</v>
      </c>
      <c r="C34" s="13">
        <f>MAX(C$2:C31)</f>
        <v>29.3</v>
      </c>
      <c r="D34" s="13">
        <f>MAX(D$2:D31)</f>
        <v>29.3</v>
      </c>
      <c r="E34" s="13">
        <f>MAX(E$2:E31)</f>
        <v>27.8</v>
      </c>
      <c r="F34" s="13">
        <f>MAX(F$2:F31)</f>
        <v>27.7</v>
      </c>
      <c r="G34" s="13">
        <f>MAX(G$2:G31)</f>
        <v>28.4</v>
      </c>
      <c r="H34" s="13">
        <f>MAX(H$2:H31)</f>
        <v>27</v>
      </c>
      <c r="I34" s="13">
        <f>MAX(I$2:I31)</f>
        <v>27.2</v>
      </c>
      <c r="J34" s="13">
        <f>MAX(J$2:J31)</f>
        <v>28</v>
      </c>
      <c r="K34" s="13">
        <f>MAX(K$2:K31)</f>
        <v>27.2</v>
      </c>
      <c r="L34" s="13">
        <f>MAX(L$2:L31)</f>
        <v>28.6</v>
      </c>
      <c r="M34" s="13">
        <f>MAX(M$2:M31)</f>
        <v>30.7</v>
      </c>
      <c r="R34" s="10" t="s">
        <v>17</v>
      </c>
      <c r="S34" s="13">
        <f>MAX(S$2:S31)</f>
        <v>26.3</v>
      </c>
      <c r="T34" s="13">
        <f>MAX(T$2:T31)</f>
        <v>26.4</v>
      </c>
      <c r="U34" s="13">
        <f>MAX(U$2:U31)</f>
        <v>26.6</v>
      </c>
      <c r="V34" s="13">
        <f>MAX(V$2:V31)</f>
        <v>25.9</v>
      </c>
      <c r="W34" s="13">
        <f>MAX(W$2:W31)</f>
        <v>25.8</v>
      </c>
      <c r="X34" s="13">
        <f>MAX(X$2:X31)</f>
        <v>25.1</v>
      </c>
      <c r="Y34" s="13">
        <f>MAX(Y$2:Y31)</f>
        <v>25</v>
      </c>
      <c r="Z34" s="13">
        <f>MAX(Z$2:Z31)</f>
        <v>25.3</v>
      </c>
      <c r="AA34" s="13">
        <f>MAX(AA$2:AA31)</f>
        <v>25.2</v>
      </c>
      <c r="AB34" s="13">
        <f>MAX(AB$2:AB31)</f>
        <v>25.4</v>
      </c>
      <c r="AC34" s="13">
        <f>MAX(AC$2:AC31)</f>
        <v>25.5</v>
      </c>
      <c r="AD34" s="13">
        <f>MAX(AD$2:AD31)</f>
        <v>26.8</v>
      </c>
    </row>
    <row r="35" spans="1:32" x14ac:dyDescent="0.3">
      <c r="A35" s="10" t="s">
        <v>16</v>
      </c>
      <c r="B35" s="13">
        <f>MIN(B$2:B31)</f>
        <v>26.2</v>
      </c>
      <c r="C35" s="13">
        <f>MIN(C$2:C31)</f>
        <v>25.9</v>
      </c>
      <c r="D35" s="13">
        <f>MIN(D$2:D31)</f>
        <v>25.6</v>
      </c>
      <c r="E35" s="13">
        <f>MIN(E$2:E31)</f>
        <v>24.9</v>
      </c>
      <c r="F35" s="13">
        <f>MIN(F$2:F31)</f>
        <v>21.9</v>
      </c>
      <c r="G35" s="13">
        <f>MIN(G$2:G31)</f>
        <v>21</v>
      </c>
      <c r="H35" s="13">
        <f>MIN(H$2:H31)</f>
        <v>23</v>
      </c>
      <c r="I35" s="13">
        <f>MIN(I$2:I31)</f>
        <v>23.4</v>
      </c>
      <c r="J35" s="13">
        <f>MIN(J$2:J31)</f>
        <v>24.3</v>
      </c>
      <c r="K35" s="13">
        <f>MIN(K$2:K31)</f>
        <v>24.5</v>
      </c>
      <c r="L35" s="13">
        <f>MIN(L$2:L31)</f>
        <v>22.6</v>
      </c>
      <c r="M35" s="13">
        <f>MIN(M$2:M31)</f>
        <v>23.7</v>
      </c>
      <c r="N35" s="9"/>
      <c r="O35" s="9"/>
      <c r="R35" s="10" t="s">
        <v>16</v>
      </c>
      <c r="S35" s="13">
        <f>MIN(S$2:S31)</f>
        <v>23.6</v>
      </c>
      <c r="T35" s="13">
        <f>MIN(T$2:T31)</f>
        <v>23.4</v>
      </c>
      <c r="U35" s="13">
        <f>MIN(U$2:U31)</f>
        <v>23.7</v>
      </c>
      <c r="V35" s="13">
        <f>MIN(V$2:V31)</f>
        <v>23.5</v>
      </c>
      <c r="W35" s="13">
        <f>MIN(W$2:W31)</f>
        <v>23.1</v>
      </c>
      <c r="X35" s="13">
        <f>MIN(X$2:X31)</f>
        <v>22.3</v>
      </c>
      <c r="Y35" s="13">
        <f>MIN(Y$2:Y31)</f>
        <v>22</v>
      </c>
      <c r="Z35" s="13">
        <f>MIN(Z$2:Z31)</f>
        <v>22.1</v>
      </c>
      <c r="AA35" s="13">
        <f>MIN(AA$2:AA31)</f>
        <v>22.6</v>
      </c>
      <c r="AB35" s="13">
        <f>MIN(AB$2:AB31)</f>
        <v>23.1</v>
      </c>
      <c r="AC35" s="13">
        <f>MIN(AC$2:AC31)</f>
        <v>22.5</v>
      </c>
      <c r="AD35" s="13">
        <f>MIN(AD$2:AD31)</f>
        <v>23.4</v>
      </c>
      <c r="AE35" s="9"/>
      <c r="AF35" s="9"/>
    </row>
    <row r="36" spans="1:32" x14ac:dyDescent="0.3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6">
        <f>A37*12</f>
        <v>360</v>
      </c>
      <c r="P36" s="16">
        <f>O36-O37</f>
        <v>0</v>
      </c>
    </row>
    <row r="37" spans="1:32" x14ac:dyDescent="0.3">
      <c r="A37" s="14">
        <f>COUNT(A$2:A31)</f>
        <v>30</v>
      </c>
      <c r="B37" s="14">
        <f>COUNTIF(B$2:B31,"&gt;=0")</f>
        <v>30</v>
      </c>
      <c r="C37" s="14">
        <f>COUNTIF(C$2:C31,"&gt;=0")</f>
        <v>30</v>
      </c>
      <c r="D37" s="14">
        <f>COUNTIF(D$2:D31,"&gt;=0")</f>
        <v>30</v>
      </c>
      <c r="E37" s="14">
        <f>COUNTIF(E$2:E31,"&gt;=0")</f>
        <v>30</v>
      </c>
      <c r="F37" s="14">
        <f>COUNTIF(F$2:F31,"&gt;=0")</f>
        <v>30</v>
      </c>
      <c r="G37" s="14">
        <f>COUNTIF(G$2:G31,"&gt;=0")</f>
        <v>30</v>
      </c>
      <c r="H37" s="14">
        <f>COUNTIF(H$2:H31,"&gt;=0")</f>
        <v>30</v>
      </c>
      <c r="I37" s="14">
        <f>COUNTIF(I$2:I31,"&gt;=0")</f>
        <v>30</v>
      </c>
      <c r="J37" s="14">
        <f>COUNTIF(J$2:J31,"&gt;=0")</f>
        <v>30</v>
      </c>
      <c r="K37" s="14">
        <f>COUNTIF(K$2:K31,"&gt;=0")</f>
        <v>30</v>
      </c>
      <c r="L37" s="14">
        <f>COUNTIF(L$2:L31,"&gt;=0")</f>
        <v>30</v>
      </c>
      <c r="M37" s="14">
        <f>COUNTIF(M$2:M31,"&gt;=0")</f>
        <v>30</v>
      </c>
      <c r="O37" s="16">
        <f>SUM(B37:M37)</f>
        <v>360</v>
      </c>
      <c r="P37" s="17">
        <f>O37/O36</f>
        <v>1</v>
      </c>
      <c r="R37" s="10" t="s">
        <v>18</v>
      </c>
      <c r="S37" s="13">
        <v>25.1</v>
      </c>
      <c r="T37" s="13">
        <v>24.7</v>
      </c>
      <c r="U37" s="13">
        <v>24.8</v>
      </c>
      <c r="V37" s="13">
        <v>24.8</v>
      </c>
      <c r="W37" s="13">
        <v>24.4</v>
      </c>
      <c r="X37" s="13">
        <v>23.7</v>
      </c>
      <c r="Y37" s="13">
        <v>23.1</v>
      </c>
      <c r="Z37" s="13">
        <v>23.1</v>
      </c>
      <c r="AA37" s="13">
        <v>23.6</v>
      </c>
      <c r="AB37" s="13">
        <v>24</v>
      </c>
      <c r="AC37" s="13">
        <v>24.3</v>
      </c>
      <c r="AD37" s="13">
        <v>25</v>
      </c>
    </row>
    <row r="38" spans="1:32" x14ac:dyDescent="0.3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18"/>
      <c r="P38" s="18">
        <f>P36/O36</f>
        <v>0</v>
      </c>
      <c r="R38" s="10" t="s">
        <v>19</v>
      </c>
      <c r="S38" s="13">
        <v>27.2</v>
      </c>
      <c r="T38" s="13">
        <v>27.3</v>
      </c>
      <c r="U38" s="13">
        <v>27</v>
      </c>
      <c r="V38" s="13">
        <v>26.5</v>
      </c>
      <c r="W38" s="13">
        <v>24.9</v>
      </c>
      <c r="X38" s="13">
        <v>24.6</v>
      </c>
      <c r="Y38" s="13">
        <v>23.7</v>
      </c>
      <c r="Z38" s="13">
        <v>24.5</v>
      </c>
      <c r="AA38" s="13">
        <v>25.2</v>
      </c>
      <c r="AB38" s="13">
        <v>25.4</v>
      </c>
      <c r="AC38" s="13">
        <v>25.9</v>
      </c>
      <c r="AD38" s="13">
        <v>26.8</v>
      </c>
    </row>
    <row r="39" spans="1:32" x14ac:dyDescent="0.3">
      <c r="O39" s="12"/>
      <c r="P39" s="23"/>
      <c r="R39" s="24" t="s">
        <v>20</v>
      </c>
      <c r="S39" s="15">
        <v>25</v>
      </c>
      <c r="T39" s="15">
        <v>24.6</v>
      </c>
      <c r="U39" s="15">
        <v>24.7</v>
      </c>
      <c r="V39" s="15">
        <v>24.6</v>
      </c>
      <c r="W39" s="15">
        <v>24.3</v>
      </c>
      <c r="X39" s="15">
        <v>23.7</v>
      </c>
      <c r="Y39" s="15">
        <v>23.1</v>
      </c>
      <c r="Z39" s="15">
        <v>23.1</v>
      </c>
      <c r="AA39" s="15">
        <v>23.6</v>
      </c>
      <c r="AB39" s="15">
        <v>23.9</v>
      </c>
      <c r="AC39" s="15">
        <v>24.2</v>
      </c>
      <c r="AD39" s="15">
        <v>24.9</v>
      </c>
    </row>
    <row r="40" spans="1:32" x14ac:dyDescent="0.3">
      <c r="O40" s="12"/>
      <c r="R40" s="24" t="s">
        <v>21</v>
      </c>
      <c r="S40" s="15">
        <v>27.6</v>
      </c>
      <c r="T40" s="15">
        <v>27.4</v>
      </c>
      <c r="U40" s="15">
        <v>27</v>
      </c>
      <c r="V40" s="15">
        <v>26.5</v>
      </c>
      <c r="W40" s="15">
        <v>25.2</v>
      </c>
      <c r="X40" s="15">
        <v>24.5</v>
      </c>
      <c r="Y40" s="15">
        <v>24.4</v>
      </c>
      <c r="Z40" s="15">
        <v>24.5</v>
      </c>
      <c r="AA40" s="15">
        <v>25.3</v>
      </c>
      <c r="AB40" s="15">
        <v>25.5</v>
      </c>
      <c r="AC40" s="15">
        <v>26</v>
      </c>
      <c r="AD40" s="15">
        <v>26.8</v>
      </c>
    </row>
    <row r="42" spans="1:32" x14ac:dyDescent="0.3">
      <c r="A42" s="19">
        <v>2005</v>
      </c>
      <c r="B42" s="9">
        <v>26.2</v>
      </c>
      <c r="C42" s="9">
        <v>24.6</v>
      </c>
      <c r="D42" s="9">
        <v>24.7</v>
      </c>
      <c r="E42" s="9">
        <v>25.9</v>
      </c>
      <c r="F42" s="9">
        <v>24.4</v>
      </c>
      <c r="G42" s="9">
        <v>23.8</v>
      </c>
      <c r="H42" s="9">
        <v>22.6</v>
      </c>
      <c r="I42" s="9">
        <v>22.9</v>
      </c>
      <c r="J42" s="9">
        <v>23</v>
      </c>
      <c r="K42" s="9">
        <v>23.3</v>
      </c>
      <c r="L42" s="9">
        <v>24.3</v>
      </c>
      <c r="M42" s="9">
        <v>24.8</v>
      </c>
    </row>
    <row r="43" spans="1:32" x14ac:dyDescent="0.3">
      <c r="A43" s="25">
        <v>2005</v>
      </c>
      <c r="B43" s="11">
        <v>28.3</v>
      </c>
      <c r="C43" s="11">
        <v>27.3</v>
      </c>
      <c r="D43" s="11">
        <v>26.8</v>
      </c>
      <c r="E43" s="11">
        <v>27.4</v>
      </c>
      <c r="F43" s="11">
        <v>27</v>
      </c>
      <c r="G43" s="11">
        <v>26.1</v>
      </c>
      <c r="H43" s="11">
        <v>24.7</v>
      </c>
      <c r="I43" s="11">
        <v>24.6</v>
      </c>
      <c r="J43" s="11">
        <v>24.4</v>
      </c>
      <c r="K43" s="11">
        <v>24.7</v>
      </c>
      <c r="L43" s="11">
        <v>25.7</v>
      </c>
      <c r="M43" s="11">
        <v>26.5</v>
      </c>
    </row>
    <row r="44" spans="1:32" x14ac:dyDescent="0.3">
      <c r="A44" s="19">
        <v>2006</v>
      </c>
      <c r="B44" s="9">
        <v>25.6</v>
      </c>
      <c r="C44" s="9">
        <v>24.5</v>
      </c>
      <c r="D44" s="9">
        <v>24.6</v>
      </c>
      <c r="E44" s="9">
        <v>24.6</v>
      </c>
      <c r="F44" s="9">
        <v>24.6</v>
      </c>
      <c r="G44" s="9">
        <v>23.8</v>
      </c>
      <c r="H44" s="9">
        <v>23.5</v>
      </c>
      <c r="I44" s="9">
        <v>23.8</v>
      </c>
      <c r="J44" s="9">
        <v>24.4</v>
      </c>
      <c r="K44" s="9">
        <v>24.2</v>
      </c>
      <c r="L44" s="9">
        <v>24.3</v>
      </c>
      <c r="M44" s="9">
        <v>24.8</v>
      </c>
    </row>
    <row r="45" spans="1:32" x14ac:dyDescent="0.3">
      <c r="A45" s="25">
        <v>2006</v>
      </c>
      <c r="B45" s="11">
        <v>27.6</v>
      </c>
      <c r="C45" s="11">
        <v>26.9</v>
      </c>
      <c r="D45" s="11">
        <v>26.2</v>
      </c>
      <c r="E45" s="11">
        <v>26.3</v>
      </c>
      <c r="F45" s="11">
        <v>25.4</v>
      </c>
      <c r="G45" s="11">
        <v>24.3</v>
      </c>
      <c r="H45" s="11">
        <v>24.2</v>
      </c>
      <c r="I45" s="11">
        <v>25.1</v>
      </c>
      <c r="J45" s="11">
        <v>25.9</v>
      </c>
      <c r="K45" s="11">
        <v>26.1</v>
      </c>
      <c r="L45" s="11">
        <v>27</v>
      </c>
      <c r="M45" s="11">
        <v>27.6</v>
      </c>
    </row>
    <row r="46" spans="1:32" x14ac:dyDescent="0.3">
      <c r="A46" s="19">
        <v>2007</v>
      </c>
      <c r="B46" s="9">
        <v>25</v>
      </c>
      <c r="C46" s="9">
        <v>25.1</v>
      </c>
      <c r="D46" s="9">
        <v>24.6</v>
      </c>
      <c r="E46" s="9">
        <v>25</v>
      </c>
      <c r="F46" s="9">
        <v>25</v>
      </c>
      <c r="G46" s="9">
        <v>23.6</v>
      </c>
      <c r="H46" s="9">
        <v>22.6</v>
      </c>
      <c r="I46" s="9">
        <v>22.6</v>
      </c>
      <c r="J46" s="9">
        <v>23.2</v>
      </c>
      <c r="K46" s="9">
        <v>23.3</v>
      </c>
      <c r="L46" s="9">
        <v>24.1</v>
      </c>
      <c r="M46" s="9">
        <v>24</v>
      </c>
    </row>
    <row r="47" spans="1:32" x14ac:dyDescent="0.3">
      <c r="A47" s="25">
        <v>2007</v>
      </c>
      <c r="B47" s="11">
        <v>28.1</v>
      </c>
      <c r="C47" s="11">
        <v>28.8</v>
      </c>
      <c r="D47" s="11">
        <v>28.3</v>
      </c>
      <c r="E47" s="11">
        <v>27</v>
      </c>
      <c r="F47" s="11">
        <v>26.7</v>
      </c>
      <c r="G47" s="11">
        <v>24.9</v>
      </c>
      <c r="H47" s="11">
        <v>25</v>
      </c>
      <c r="I47" s="11">
        <v>24.3</v>
      </c>
      <c r="J47" s="11">
        <v>25</v>
      </c>
      <c r="K47" s="11">
        <v>24.7</v>
      </c>
      <c r="L47" s="11">
        <v>26.1</v>
      </c>
      <c r="M47" s="11">
        <v>26.4</v>
      </c>
    </row>
    <row r="48" spans="1:32" x14ac:dyDescent="0.3">
      <c r="A48" s="19">
        <v>2008</v>
      </c>
      <c r="B48" s="9">
        <v>23.8</v>
      </c>
      <c r="C48" s="9">
        <v>23.6</v>
      </c>
      <c r="D48" s="9">
        <v>23.9</v>
      </c>
      <c r="E48" s="9">
        <v>24.1</v>
      </c>
      <c r="F48" s="9">
        <v>23.8</v>
      </c>
      <c r="G48" s="9">
        <v>22.6</v>
      </c>
      <c r="H48" s="9">
        <v>23</v>
      </c>
      <c r="I48" s="9">
        <v>23.3</v>
      </c>
      <c r="J48" s="9">
        <v>24</v>
      </c>
      <c r="K48" s="9">
        <v>24.4</v>
      </c>
      <c r="L48" s="9">
        <v>24.3</v>
      </c>
      <c r="M48" s="9">
        <v>24.9</v>
      </c>
    </row>
    <row r="49" spans="1:24" x14ac:dyDescent="0.3">
      <c r="A49" s="25">
        <v>2008</v>
      </c>
      <c r="B49" s="11">
        <v>26.2</v>
      </c>
      <c r="C49" s="11">
        <v>26</v>
      </c>
      <c r="D49" s="11">
        <v>25.9</v>
      </c>
      <c r="E49" s="11">
        <v>26</v>
      </c>
      <c r="F49" s="11">
        <v>24.1</v>
      </c>
      <c r="G49" s="11">
        <v>22.2</v>
      </c>
      <c r="H49" s="11">
        <v>23.3</v>
      </c>
      <c r="I49" s="11">
        <v>24.2</v>
      </c>
      <c r="J49" s="11">
        <v>25.5</v>
      </c>
      <c r="K49" s="11">
        <v>25.3</v>
      </c>
      <c r="L49" s="11">
        <v>25.7</v>
      </c>
      <c r="M49" s="11">
        <v>26.8</v>
      </c>
    </row>
    <row r="50" spans="1:24" x14ac:dyDescent="0.3">
      <c r="A50" s="19">
        <v>2009</v>
      </c>
      <c r="B50" s="9">
        <v>24</v>
      </c>
      <c r="C50" s="9">
        <v>24</v>
      </c>
      <c r="D50" s="9">
        <v>24.3</v>
      </c>
      <c r="E50" s="9">
        <v>24.4</v>
      </c>
      <c r="F50" s="9">
        <v>24.5</v>
      </c>
      <c r="G50" s="9">
        <v>24</v>
      </c>
      <c r="H50" s="9">
        <v>23.5</v>
      </c>
      <c r="I50" s="9">
        <v>23.9</v>
      </c>
      <c r="J50" s="9">
        <v>23.9</v>
      </c>
      <c r="K50" s="9">
        <v>24.9</v>
      </c>
      <c r="L50" s="9">
        <v>25</v>
      </c>
      <c r="M50" s="9">
        <v>25.4</v>
      </c>
    </row>
    <row r="51" spans="1:24" x14ac:dyDescent="0.3">
      <c r="A51" s="25">
        <v>2009</v>
      </c>
      <c r="B51" s="11">
        <v>26.7</v>
      </c>
      <c r="C51" s="11">
        <v>26</v>
      </c>
      <c r="D51" s="11">
        <v>26.1</v>
      </c>
      <c r="E51" s="11">
        <v>25.9</v>
      </c>
      <c r="F51" s="11">
        <v>25.3</v>
      </c>
      <c r="G51" s="11">
        <v>24.3</v>
      </c>
      <c r="H51" s="11">
        <v>24.7</v>
      </c>
      <c r="I51" s="11">
        <v>24.9</v>
      </c>
      <c r="J51" s="11">
        <v>25.4</v>
      </c>
      <c r="K51" s="11">
        <v>25.9</v>
      </c>
      <c r="L51" s="11">
        <v>25.8</v>
      </c>
      <c r="M51" s="11">
        <v>26.6</v>
      </c>
    </row>
    <row r="52" spans="1:24" x14ac:dyDescent="0.3">
      <c r="A52" s="19">
        <v>2010</v>
      </c>
      <c r="B52" s="9">
        <v>25.3</v>
      </c>
      <c r="C52" s="9">
        <v>24.9</v>
      </c>
      <c r="D52" s="9">
        <v>24.8</v>
      </c>
      <c r="E52" s="9">
        <v>25.1</v>
      </c>
      <c r="F52" s="9">
        <v>24.5</v>
      </c>
      <c r="G52" s="9">
        <v>23.4</v>
      </c>
      <c r="H52" s="9">
        <v>22.4</v>
      </c>
      <c r="I52" s="9">
        <v>23</v>
      </c>
      <c r="J52" s="9">
        <v>23.4</v>
      </c>
      <c r="K52" s="9">
        <v>23.9</v>
      </c>
      <c r="L52" s="9">
        <v>23.5</v>
      </c>
      <c r="M52" s="9">
        <v>24.3</v>
      </c>
    </row>
    <row r="53" spans="1:24" x14ac:dyDescent="0.3">
      <c r="A53" s="25">
        <v>2010</v>
      </c>
      <c r="B53" s="11">
        <v>26.8</v>
      </c>
      <c r="C53" s="11">
        <v>26.6</v>
      </c>
      <c r="D53" s="11">
        <v>26.4</v>
      </c>
      <c r="E53" s="11">
        <v>26</v>
      </c>
      <c r="F53" s="11">
        <v>25.1</v>
      </c>
      <c r="G53" s="11">
        <v>24.7</v>
      </c>
      <c r="H53" s="11">
        <v>23.6</v>
      </c>
      <c r="I53" s="11">
        <v>24.3</v>
      </c>
      <c r="J53" s="11">
        <v>24.3</v>
      </c>
      <c r="K53" s="11">
        <v>24.8</v>
      </c>
      <c r="L53" s="11">
        <v>25.2</v>
      </c>
      <c r="M53" s="11">
        <v>26</v>
      </c>
    </row>
    <row r="54" spans="1:24" x14ac:dyDescent="0.3">
      <c r="A54" s="19">
        <v>2011</v>
      </c>
      <c r="B54" s="9">
        <v>25.3</v>
      </c>
      <c r="C54" s="9">
        <v>25</v>
      </c>
      <c r="D54" s="9">
        <v>26.6</v>
      </c>
      <c r="E54" s="9">
        <v>24.8</v>
      </c>
      <c r="F54" s="9">
        <v>25.2</v>
      </c>
      <c r="G54" s="9">
        <v>24.6</v>
      </c>
      <c r="H54" s="9">
        <v>23.7</v>
      </c>
      <c r="I54" s="9">
        <v>23.8</v>
      </c>
      <c r="J54" s="9">
        <v>24.2</v>
      </c>
      <c r="K54" s="9">
        <v>23.7</v>
      </c>
      <c r="L54" s="9">
        <v>24.3</v>
      </c>
      <c r="M54" s="9">
        <v>25.4</v>
      </c>
    </row>
    <row r="55" spans="1:24" x14ac:dyDescent="0.3">
      <c r="A55" s="25">
        <v>2011</v>
      </c>
      <c r="B55" s="11">
        <v>27.6</v>
      </c>
      <c r="C55" s="11">
        <v>27.1</v>
      </c>
      <c r="D55" s="11">
        <v>27.8</v>
      </c>
      <c r="E55" s="11">
        <v>27.2</v>
      </c>
      <c r="F55" s="11">
        <v>25.8</v>
      </c>
      <c r="G55" s="11">
        <v>25.2</v>
      </c>
      <c r="H55" s="11">
        <v>24.1</v>
      </c>
      <c r="I55" s="11">
        <v>24.5</v>
      </c>
      <c r="J55" s="11">
        <v>25.2</v>
      </c>
      <c r="K55" s="11">
        <v>24.7</v>
      </c>
      <c r="L55" s="11">
        <v>26.1</v>
      </c>
      <c r="M55" s="11">
        <v>26.2</v>
      </c>
    </row>
    <row r="60" spans="1:24" x14ac:dyDescent="0.3">
      <c r="T60" s="19">
        <v>2005</v>
      </c>
      <c r="U60" s="10">
        <v>0.87470000000000003</v>
      </c>
      <c r="W60" s="19">
        <v>2009</v>
      </c>
      <c r="X60" s="10">
        <v>0.29110000000000003</v>
      </c>
    </row>
    <row r="61" spans="1:24" x14ac:dyDescent="0.3">
      <c r="T61" s="19">
        <v>2006</v>
      </c>
      <c r="U61" s="10">
        <v>0.68300000000000005</v>
      </c>
      <c r="W61" s="19">
        <v>2010</v>
      </c>
      <c r="X61" s="10">
        <v>0.86629999999999996</v>
      </c>
    </row>
    <row r="62" spans="1:24" x14ac:dyDescent="0.3">
      <c r="T62" s="19">
        <v>2007</v>
      </c>
      <c r="U62" s="10">
        <v>0.78669999999999995</v>
      </c>
      <c r="W62" s="19">
        <v>2011</v>
      </c>
      <c r="X62" s="10">
        <v>0.69840000000000002</v>
      </c>
    </row>
    <row r="63" spans="1:24" x14ac:dyDescent="0.3">
      <c r="T63" s="19">
        <v>2008</v>
      </c>
      <c r="U63" s="10">
        <v>0.70920000000000005</v>
      </c>
    </row>
    <row r="64" spans="1:24" x14ac:dyDescent="0.3">
      <c r="U64" s="26" t="s">
        <v>24</v>
      </c>
      <c r="V64" s="29">
        <f>AVERAGE(U60:U63,X60:X62)</f>
        <v>0.70134285714285727</v>
      </c>
      <c r="W64" s="29"/>
    </row>
  </sheetData>
  <sheetProtection algorithmName="SHA-512" hashValue="UFn9EPEJ6/8exFgL82JR+d7dS3HPw9+gSHcbJQQiruc2fhWt8tTH+Yf/JBH+mTMLfsoV6oOFJ5gsV1aVWj3KUA==" saltValue="ao9xw9z4ioGE6/07nTUrpw==" spinCount="100000" sheet="1" objects="1" scenarios="1"/>
  <mergeCells count="1">
    <mergeCell ref="V64:W64"/>
  </mergeCells>
  <pageMargins left="0.7" right="0.7" top="0.75" bottom="0.75" header="0.3" footer="0.3"/>
  <pageSetup paperSize="9" orientation="portrait" horizontalDpi="4294967292" verticalDpi="0" r:id="rId1"/>
  <ignoredErrors>
    <ignoredError sqref="N13:O31 AE13:AF31 AE2:AF2 N2:O2 AE3:AF12 N3:O4 N6:O12 N5:O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RR</vt:lpstr>
      <vt:lpstr>RR-FINAL</vt:lpstr>
      <vt:lpstr>TT MED</vt:lpstr>
      <vt:lpstr>TT MED-FINAL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Humbert0</dc:creator>
  <cp:lastModifiedBy>Telmo F. Granda</cp:lastModifiedBy>
  <cp:lastPrinted>2026-03-26T20:08:48Z</cp:lastPrinted>
  <dcterms:created xsi:type="dcterms:W3CDTF">2022-04-25T21:36:13Z</dcterms:created>
  <dcterms:modified xsi:type="dcterms:W3CDTF">2026-03-26T21:32:51Z</dcterms:modified>
</cp:coreProperties>
</file>