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355" windowHeight="6330" firstSheet="3" activeTab="9"/>
  </bookViews>
  <sheets>
    <sheet name="ACTIVIDADES" sheetId="1" r:id="rId1"/>
    <sheet name="COMPONENTES" sheetId="2" r:id="rId2"/>
    <sheet name="IDENTIFICACIÓN" sheetId="3" r:id="rId3"/>
    <sheet name="EVALUACIÓN" sheetId="4" r:id="rId4"/>
    <sheet name="RESULTADOS CONSTR." sheetId="6" r:id="rId5"/>
    <sheet name="RESULTADOS OPER." sheetId="7" r:id="rId6"/>
    <sheet name="RESULTADOS CIER" sheetId="8" r:id="rId7"/>
    <sheet name="IMPACTOS CONSTRUCCIÓN" sheetId="9" state="hidden" r:id="rId8"/>
    <sheet name="IMPACTOS O Y M" sheetId="10" r:id="rId9"/>
    <sheet name="IMPACTOS CIERRE Y ABANDONO" sheetId="11" r:id="rId10"/>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6" i="8" l="1"/>
  <c r="M41" i="8"/>
  <c r="N43" i="8" s="1"/>
  <c r="L43" i="7"/>
  <c r="K41" i="7"/>
  <c r="E92" i="7"/>
  <c r="E103" i="7"/>
  <c r="E102" i="7"/>
  <c r="E101" i="7"/>
  <c r="E100" i="7"/>
  <c r="E99" i="7"/>
  <c r="E98" i="7"/>
  <c r="E97" i="7"/>
  <c r="E96" i="7"/>
  <c r="E95" i="7"/>
  <c r="E94" i="7"/>
  <c r="E93" i="7"/>
  <c r="C39" i="7"/>
  <c r="D34" i="7"/>
  <c r="E34" i="7"/>
  <c r="F34" i="7"/>
  <c r="G34" i="7"/>
  <c r="H34" i="7"/>
  <c r="I34" i="7"/>
  <c r="C34" i="7"/>
  <c r="K5" i="7"/>
  <c r="K9" i="7"/>
  <c r="L9" i="7"/>
  <c r="M9" i="7"/>
  <c r="K10" i="7"/>
  <c r="L10" i="7"/>
  <c r="M10" i="7"/>
  <c r="K13" i="7"/>
  <c r="K17" i="7"/>
  <c r="L18" i="7"/>
  <c r="M19" i="7"/>
  <c r="M35" i="7"/>
  <c r="L38" i="7"/>
  <c r="M39" i="7"/>
  <c r="E23" i="7"/>
  <c r="K23" i="7" s="1"/>
  <c r="F23" i="7"/>
  <c r="I23" i="7"/>
  <c r="M23" i="7" s="1"/>
  <c r="D12" i="7"/>
  <c r="E12" i="7"/>
  <c r="F12" i="7"/>
  <c r="G12" i="7"/>
  <c r="H12" i="7"/>
  <c r="I12" i="7"/>
  <c r="C12" i="7"/>
  <c r="K12" i="7" s="1"/>
  <c r="E11" i="7"/>
  <c r="F11" i="7"/>
  <c r="G11" i="7"/>
  <c r="I11" i="7"/>
  <c r="C11" i="7"/>
  <c r="K11" i="7" s="1"/>
  <c r="D32" i="7"/>
  <c r="E32" i="7"/>
  <c r="F32" i="7"/>
  <c r="G32" i="7"/>
  <c r="N32" i="7" s="1"/>
  <c r="H32" i="7"/>
  <c r="I32" i="7"/>
  <c r="C32" i="7"/>
  <c r="K32" i="7" s="1"/>
  <c r="L34" i="7"/>
  <c r="M34" i="7"/>
  <c r="L22" i="7"/>
  <c r="M22" i="7"/>
  <c r="D24" i="7"/>
  <c r="N24" i="7" s="1"/>
  <c r="E24" i="7"/>
  <c r="F24" i="7"/>
  <c r="G24" i="7"/>
  <c r="H24" i="7"/>
  <c r="I24" i="7"/>
  <c r="D25" i="7"/>
  <c r="E25" i="7"/>
  <c r="F25" i="7"/>
  <c r="G25" i="7"/>
  <c r="H25" i="7"/>
  <c r="I25" i="7"/>
  <c r="D26" i="7"/>
  <c r="L26" i="7" s="1"/>
  <c r="F26" i="7"/>
  <c r="G26" i="7"/>
  <c r="H26" i="7"/>
  <c r="I26" i="7"/>
  <c r="D27" i="7"/>
  <c r="E27" i="7"/>
  <c r="F27" i="7"/>
  <c r="G27" i="7"/>
  <c r="M27" i="7" s="1"/>
  <c r="H27" i="7"/>
  <c r="I27" i="7"/>
  <c r="D28" i="7"/>
  <c r="E28" i="7"/>
  <c r="F28" i="7"/>
  <c r="G28" i="7"/>
  <c r="H28" i="7"/>
  <c r="I28" i="7"/>
  <c r="D29" i="7"/>
  <c r="F29" i="7"/>
  <c r="G29" i="7"/>
  <c r="I29" i="7"/>
  <c r="D30" i="7"/>
  <c r="E30" i="7"/>
  <c r="G30" i="7"/>
  <c r="L30" i="7" s="1"/>
  <c r="H30" i="7"/>
  <c r="I30" i="7"/>
  <c r="E31" i="7"/>
  <c r="F31" i="7"/>
  <c r="M31" i="7" s="1"/>
  <c r="D33" i="7"/>
  <c r="E33" i="7"/>
  <c r="F33" i="7"/>
  <c r="G33" i="7"/>
  <c r="N33" i="7" s="1"/>
  <c r="H33" i="7"/>
  <c r="I33" i="7"/>
  <c r="N35" i="7"/>
  <c r="I35" i="7"/>
  <c r="N36" i="7"/>
  <c r="I36" i="7"/>
  <c r="K36" i="7" s="1"/>
  <c r="D37" i="7"/>
  <c r="D38" i="7"/>
  <c r="N39" i="7"/>
  <c r="D21" i="7"/>
  <c r="L21" i="7" s="1"/>
  <c r="E21" i="7"/>
  <c r="F21" i="7"/>
  <c r="N21" i="7" s="1"/>
  <c r="G21" i="7"/>
  <c r="H21" i="7"/>
  <c r="I21" i="7"/>
  <c r="D20" i="7"/>
  <c r="N18" i="7"/>
  <c r="C18" i="7"/>
  <c r="M18" i="7" s="1"/>
  <c r="D17" i="7"/>
  <c r="L17" i="7" s="1"/>
  <c r="F17" i="7"/>
  <c r="N17" i="7"/>
  <c r="H17" i="7"/>
  <c r="K39" i="7"/>
  <c r="C38" i="7"/>
  <c r="M38" i="7" s="1"/>
  <c r="C37" i="7"/>
  <c r="L37" i="7" s="1"/>
  <c r="K35" i="7"/>
  <c r="C33" i="7"/>
  <c r="L33" i="7" s="1"/>
  <c r="C30" i="7"/>
  <c r="M30" i="7" s="1"/>
  <c r="C29" i="7"/>
  <c r="L29" i="7" s="1"/>
  <c r="C28" i="7"/>
  <c r="K28" i="7" s="1"/>
  <c r="C27" i="7"/>
  <c r="K27" i="7" s="1"/>
  <c r="C26" i="7"/>
  <c r="M26" i="7" s="1"/>
  <c r="C25" i="7"/>
  <c r="L25" i="7" s="1"/>
  <c r="C24" i="7"/>
  <c r="K24" i="7" s="1"/>
  <c r="C20" i="7"/>
  <c r="K20" i="7" s="1"/>
  <c r="C19" i="7"/>
  <c r="K19" i="7" s="1"/>
  <c r="E16" i="7"/>
  <c r="K16" i="7" s="1"/>
  <c r="F16" i="7"/>
  <c r="I16" i="7"/>
  <c r="D15" i="7"/>
  <c r="E15" i="7"/>
  <c r="F15" i="7"/>
  <c r="G15" i="7"/>
  <c r="M15" i="7" s="1"/>
  <c r="H15" i="7"/>
  <c r="I15" i="7"/>
  <c r="C15" i="7"/>
  <c r="K15" i="7" s="1"/>
  <c r="E14" i="7"/>
  <c r="M14" i="7" s="1"/>
  <c r="I14" i="7"/>
  <c r="D13" i="7"/>
  <c r="N13" i="7"/>
  <c r="C13" i="7"/>
  <c r="L13" i="7" s="1"/>
  <c r="N10" i="7"/>
  <c r="N9" i="7"/>
  <c r="N8" i="7"/>
  <c r="K8" i="7"/>
  <c r="E7" i="7"/>
  <c r="K7" i="7" s="1"/>
  <c r="F7" i="7"/>
  <c r="M7" i="7" s="1"/>
  <c r="H7" i="7"/>
  <c r="I7" i="7"/>
  <c r="E6" i="7"/>
  <c r="M6" i="7" s="1"/>
  <c r="F6" i="7"/>
  <c r="L6" i="7" s="1"/>
  <c r="D5" i="7"/>
  <c r="N5" i="7"/>
  <c r="C5" i="7"/>
  <c r="L5" i="7" s="1"/>
  <c r="D4" i="7"/>
  <c r="D43" i="7" s="1"/>
  <c r="E4" i="7"/>
  <c r="E43" i="7" s="1"/>
  <c r="F4" i="7"/>
  <c r="F43" i="7" s="1"/>
  <c r="G43" i="7"/>
  <c r="H4" i="7"/>
  <c r="H43" i="7" s="1"/>
  <c r="I4" i="7"/>
  <c r="I43" i="7" s="1"/>
  <c r="C4" i="7"/>
  <c r="K4" i="7" s="1"/>
  <c r="N30" i="7"/>
  <c r="AD6" i="6"/>
  <c r="AD7" i="6"/>
  <c r="AD8" i="6"/>
  <c r="AD9" i="6"/>
  <c r="AD10" i="6"/>
  <c r="AD11" i="6"/>
  <c r="AD12" i="6"/>
  <c r="AD13" i="6"/>
  <c r="AD14" i="6"/>
  <c r="AD15" i="6"/>
  <c r="AD16" i="6"/>
  <c r="AD17" i="6"/>
  <c r="AD18" i="6"/>
  <c r="AD19" i="6"/>
  <c r="AD20" i="6"/>
  <c r="AD21" i="6"/>
  <c r="AD22" i="6"/>
  <c r="AD23" i="6"/>
  <c r="AD24" i="6"/>
  <c r="AD25" i="6"/>
  <c r="AD26" i="6"/>
  <c r="AD27" i="6"/>
  <c r="AD28" i="6"/>
  <c r="AD29" i="6"/>
  <c r="AD30" i="6"/>
  <c r="AD31" i="6"/>
  <c r="AD32" i="6"/>
  <c r="AD33" i="6"/>
  <c r="AD34" i="6"/>
  <c r="AD35" i="6"/>
  <c r="AD36" i="6"/>
  <c r="AD37" i="6"/>
  <c r="AD38" i="6"/>
  <c r="AD39" i="6"/>
  <c r="AD4" i="6"/>
  <c r="D41" i="6"/>
  <c r="E41" i="6"/>
  <c r="F41" i="6"/>
  <c r="G41" i="6"/>
  <c r="H41" i="6"/>
  <c r="I41" i="6"/>
  <c r="J41" i="6"/>
  <c r="K41" i="6"/>
  <c r="L41" i="6"/>
  <c r="M41" i="6"/>
  <c r="N41" i="6"/>
  <c r="O41" i="6"/>
  <c r="P41" i="6"/>
  <c r="Q41" i="6"/>
  <c r="R41" i="6"/>
  <c r="S41" i="6"/>
  <c r="T41" i="6"/>
  <c r="U41" i="6"/>
  <c r="V41" i="6"/>
  <c r="Z41" i="6"/>
  <c r="AA41" i="6"/>
  <c r="AB41" i="6"/>
  <c r="C41" i="6"/>
  <c r="C43" i="6"/>
  <c r="C42" i="6"/>
  <c r="C44" i="6"/>
  <c r="C47" i="4"/>
  <c r="K33" i="7" l="1"/>
  <c r="K21" i="7"/>
  <c r="M11" i="7"/>
  <c r="N31" i="7"/>
  <c r="N25" i="7"/>
  <c r="L39" i="7"/>
  <c r="K38" i="7"/>
  <c r="M36" i="7"/>
  <c r="L35" i="7"/>
  <c r="K34" i="7"/>
  <c r="M32" i="7"/>
  <c r="L31" i="7"/>
  <c r="K30" i="7"/>
  <c r="M28" i="7"/>
  <c r="L27" i="7"/>
  <c r="K26" i="7"/>
  <c r="M24" i="7"/>
  <c r="L23" i="7"/>
  <c r="K22" i="7"/>
  <c r="M20" i="7"/>
  <c r="L19" i="7"/>
  <c r="K18" i="7"/>
  <c r="M16" i="7"/>
  <c r="L15" i="7"/>
  <c r="K14" i="7"/>
  <c r="M12" i="7"/>
  <c r="L11" i="7"/>
  <c r="M8" i="7"/>
  <c r="L7" i="7"/>
  <c r="K6" i="7"/>
  <c r="K29" i="7"/>
  <c r="L14" i="7"/>
  <c r="N37" i="7"/>
  <c r="N29" i="7"/>
  <c r="N28" i="7"/>
  <c r="N26" i="7"/>
  <c r="D44" i="7"/>
  <c r="M37" i="7"/>
  <c r="L36" i="7"/>
  <c r="M33" i="7"/>
  <c r="L32" i="7"/>
  <c r="K31" i="7"/>
  <c r="M29" i="7"/>
  <c r="L28" i="7"/>
  <c r="M25" i="7"/>
  <c r="L24" i="7"/>
  <c r="M21" i="7"/>
  <c r="L20" i="7"/>
  <c r="M17" i="7"/>
  <c r="L16" i="7"/>
  <c r="M13" i="7"/>
  <c r="L12" i="7"/>
  <c r="L8" i="7"/>
  <c r="M5" i="7"/>
  <c r="K37" i="7"/>
  <c r="K25" i="7"/>
  <c r="N16" i="7"/>
  <c r="N6" i="7"/>
  <c r="N14" i="7"/>
  <c r="N20" i="7"/>
  <c r="C43" i="7"/>
  <c r="N12" i="7"/>
  <c r="C41" i="7"/>
  <c r="N22" i="7"/>
  <c r="D41" i="7"/>
  <c r="E41" i="7"/>
  <c r="F42" i="7"/>
  <c r="F44" i="7"/>
  <c r="H44" i="7"/>
  <c r="C44" i="7"/>
  <c r="H41" i="7"/>
  <c r="G44" i="7"/>
  <c r="F41" i="7"/>
  <c r="C42" i="7"/>
  <c r="D42" i="7"/>
  <c r="E44" i="7"/>
  <c r="H42" i="7"/>
  <c r="N38" i="7"/>
  <c r="N34" i="7"/>
  <c r="N27" i="7"/>
  <c r="N23" i="7"/>
  <c r="N19" i="7"/>
  <c r="N15" i="7"/>
  <c r="N11" i="7"/>
  <c r="N7" i="7"/>
  <c r="G42" i="7"/>
  <c r="E42" i="7"/>
  <c r="G41" i="7"/>
  <c r="E102" i="6"/>
  <c r="E91" i="6"/>
  <c r="E96" i="6"/>
  <c r="E95" i="6"/>
  <c r="E94" i="6"/>
  <c r="E93" i="6"/>
  <c r="E92" i="6"/>
  <c r="E102" i="8"/>
  <c r="E101" i="8"/>
  <c r="E100" i="8"/>
  <c r="E99" i="8"/>
  <c r="E98" i="8"/>
  <c r="E97" i="8"/>
  <c r="E96" i="8"/>
  <c r="E95" i="8"/>
  <c r="E94" i="8"/>
  <c r="E93" i="8"/>
  <c r="D12" i="8"/>
  <c r="E12" i="8"/>
  <c r="K38" i="8"/>
  <c r="K39" i="8"/>
  <c r="M36" i="8"/>
  <c r="E101" i="6"/>
  <c r="E100" i="6"/>
  <c r="E99" i="6"/>
  <c r="E98" i="6"/>
  <c r="E97" i="6"/>
  <c r="D32" i="6"/>
  <c r="F32" i="6"/>
  <c r="AB32" i="6"/>
  <c r="F33" i="6"/>
  <c r="G33" i="6"/>
  <c r="X33" i="6"/>
  <c r="AB33" i="6"/>
  <c r="AA37" i="6"/>
  <c r="Z37" i="6"/>
  <c r="Y37" i="6"/>
  <c r="X37" i="6"/>
  <c r="W37" i="6"/>
  <c r="N37" i="6"/>
  <c r="Y23" i="6"/>
  <c r="X23" i="6"/>
  <c r="W23" i="6"/>
  <c r="O4" i="6"/>
  <c r="G4" i="6"/>
  <c r="D39" i="6"/>
  <c r="E39" i="6"/>
  <c r="F39" i="6"/>
  <c r="G39" i="6"/>
  <c r="H39" i="6"/>
  <c r="I39" i="6"/>
  <c r="J39" i="6"/>
  <c r="K39" i="6"/>
  <c r="L39" i="6"/>
  <c r="M39" i="6"/>
  <c r="N39" i="6"/>
  <c r="O39" i="6"/>
  <c r="P39" i="6"/>
  <c r="Q39" i="6"/>
  <c r="R39" i="6"/>
  <c r="S39" i="6"/>
  <c r="T39" i="6"/>
  <c r="U39" i="6"/>
  <c r="V39" i="6"/>
  <c r="W39" i="6"/>
  <c r="X39" i="6"/>
  <c r="Z39" i="6"/>
  <c r="AA39" i="6"/>
  <c r="AB39" i="6"/>
  <c r="C39" i="6"/>
  <c r="D38" i="6"/>
  <c r="E38" i="6"/>
  <c r="F38" i="6"/>
  <c r="G38" i="6"/>
  <c r="H38" i="6"/>
  <c r="I38" i="6"/>
  <c r="J38" i="6"/>
  <c r="L38" i="6"/>
  <c r="N38" i="6"/>
  <c r="O38" i="6"/>
  <c r="P38" i="6"/>
  <c r="Q38" i="6"/>
  <c r="R38" i="6"/>
  <c r="S38" i="6"/>
  <c r="U38" i="6"/>
  <c r="W38" i="6"/>
  <c r="X38" i="6"/>
  <c r="Y38" i="6"/>
  <c r="Z38" i="6"/>
  <c r="AA38" i="6"/>
  <c r="AB38" i="6"/>
  <c r="D36" i="6"/>
  <c r="E36" i="6"/>
  <c r="F36" i="6"/>
  <c r="G36" i="6"/>
  <c r="H36" i="6"/>
  <c r="I36" i="6"/>
  <c r="K36" i="6"/>
  <c r="L36" i="6"/>
  <c r="N36" i="6"/>
  <c r="O36" i="6"/>
  <c r="S36" i="6"/>
  <c r="T36" i="6"/>
  <c r="U36" i="6"/>
  <c r="V36" i="6"/>
  <c r="W36" i="6"/>
  <c r="X36" i="6"/>
  <c r="Y36" i="6"/>
  <c r="Z36" i="6"/>
  <c r="AA36" i="6"/>
  <c r="AB36" i="6"/>
  <c r="D35" i="6"/>
  <c r="E35" i="6"/>
  <c r="F35" i="6"/>
  <c r="I35" i="6"/>
  <c r="J35" i="6"/>
  <c r="O35" i="6"/>
  <c r="S35" i="6"/>
  <c r="T35" i="6"/>
  <c r="U35" i="6"/>
  <c r="W35" i="6"/>
  <c r="X35" i="6"/>
  <c r="Z35" i="6"/>
  <c r="AB34" i="6"/>
  <c r="D31" i="6"/>
  <c r="E31" i="6"/>
  <c r="F31" i="6"/>
  <c r="G31" i="6"/>
  <c r="H31" i="6"/>
  <c r="I31" i="6"/>
  <c r="J31" i="6"/>
  <c r="N31" i="6"/>
  <c r="O31" i="6"/>
  <c r="Q31" i="6"/>
  <c r="R31" i="6"/>
  <c r="S31" i="6"/>
  <c r="T31" i="6"/>
  <c r="U31" i="6"/>
  <c r="X31" i="6"/>
  <c r="Y31" i="6"/>
  <c r="Z31" i="6"/>
  <c r="AA31" i="6"/>
  <c r="AB31" i="6"/>
  <c r="G30" i="6"/>
  <c r="W22" i="6"/>
  <c r="X22" i="6"/>
  <c r="Y22" i="6"/>
  <c r="D21" i="6"/>
  <c r="AB21" i="6"/>
  <c r="D20" i="6"/>
  <c r="E20" i="6"/>
  <c r="F20" i="6"/>
  <c r="G20" i="6"/>
  <c r="H20" i="6"/>
  <c r="I20" i="6"/>
  <c r="J20" i="6"/>
  <c r="K20" i="6"/>
  <c r="L20" i="6"/>
  <c r="M20" i="6"/>
  <c r="N20" i="6"/>
  <c r="O20" i="6"/>
  <c r="P20" i="6"/>
  <c r="Q20" i="6"/>
  <c r="R20" i="6"/>
  <c r="S20" i="6"/>
  <c r="T20" i="6"/>
  <c r="U20" i="6"/>
  <c r="V20" i="6"/>
  <c r="W20" i="6"/>
  <c r="Y20" i="6"/>
  <c r="Z20" i="6"/>
  <c r="AA20" i="6"/>
  <c r="AB20" i="6"/>
  <c r="C20" i="6"/>
  <c r="D19" i="6"/>
  <c r="E19" i="6"/>
  <c r="F19" i="6"/>
  <c r="G19" i="6"/>
  <c r="H19" i="6"/>
  <c r="I19" i="6"/>
  <c r="J19" i="6"/>
  <c r="K19" i="6"/>
  <c r="L19" i="6"/>
  <c r="M19" i="6"/>
  <c r="N19" i="6"/>
  <c r="O19" i="6"/>
  <c r="P19" i="6"/>
  <c r="Q19" i="6"/>
  <c r="R19" i="6"/>
  <c r="S19" i="6"/>
  <c r="T19" i="6"/>
  <c r="U19" i="6"/>
  <c r="V19" i="6"/>
  <c r="W19" i="6"/>
  <c r="X19" i="6"/>
  <c r="Y19" i="6"/>
  <c r="Z19" i="6"/>
  <c r="AA19" i="6"/>
  <c r="C19" i="6"/>
  <c r="D18" i="6"/>
  <c r="E18" i="6"/>
  <c r="F18" i="6"/>
  <c r="G18" i="6"/>
  <c r="H18" i="6"/>
  <c r="I18" i="6"/>
  <c r="L18" i="6"/>
  <c r="M18" i="6"/>
  <c r="N18" i="6"/>
  <c r="O18" i="6"/>
  <c r="R18" i="6"/>
  <c r="U18" i="6"/>
  <c r="V18" i="6"/>
  <c r="W18" i="6"/>
  <c r="X18" i="6"/>
  <c r="Y18" i="6"/>
  <c r="Z18" i="6"/>
  <c r="AA18" i="6"/>
  <c r="AB17" i="6"/>
  <c r="G16" i="6"/>
  <c r="D14" i="6"/>
  <c r="E14" i="6"/>
  <c r="F14" i="6"/>
  <c r="G14" i="6"/>
  <c r="H14" i="6"/>
  <c r="I14" i="6"/>
  <c r="L14" i="6"/>
  <c r="N14" i="6"/>
  <c r="O14" i="6"/>
  <c r="S14" i="6"/>
  <c r="T14" i="6"/>
  <c r="U14" i="6"/>
  <c r="V14" i="6"/>
  <c r="W14" i="6"/>
  <c r="X14" i="6"/>
  <c r="Y14" i="6"/>
  <c r="Z14" i="6"/>
  <c r="AA14" i="6"/>
  <c r="AB14" i="6"/>
  <c r="G13" i="6"/>
  <c r="G11" i="6"/>
  <c r="L11" i="6"/>
  <c r="N11" i="6"/>
  <c r="O11" i="6"/>
  <c r="S11" i="6"/>
  <c r="T11" i="6"/>
  <c r="V11" i="6"/>
  <c r="W11" i="6"/>
  <c r="X11" i="6"/>
  <c r="Y11" i="6"/>
  <c r="Z11" i="6"/>
  <c r="AA11" i="6"/>
  <c r="AB11" i="6"/>
  <c r="C11" i="6"/>
  <c r="D10" i="6"/>
  <c r="E10" i="6"/>
  <c r="F10" i="6"/>
  <c r="G10" i="6"/>
  <c r="H10" i="6"/>
  <c r="I10" i="6"/>
  <c r="K10" i="6"/>
  <c r="L10" i="6"/>
  <c r="N10" i="6"/>
  <c r="O10" i="6"/>
  <c r="R10" i="6"/>
  <c r="S10" i="6"/>
  <c r="T10" i="6"/>
  <c r="V10" i="6"/>
  <c r="W10" i="6"/>
  <c r="X10" i="6"/>
  <c r="Y10" i="6"/>
  <c r="Z10" i="6"/>
  <c r="AA10" i="6"/>
  <c r="AB10" i="6"/>
  <c r="D9" i="6"/>
  <c r="E9" i="6"/>
  <c r="F9" i="6"/>
  <c r="G9" i="6"/>
  <c r="H9" i="6"/>
  <c r="I9" i="6"/>
  <c r="L9" i="6"/>
  <c r="N9" i="6"/>
  <c r="O9" i="6"/>
  <c r="R9" i="6"/>
  <c r="S9" i="6"/>
  <c r="T9" i="6"/>
  <c r="U9" i="6"/>
  <c r="V9" i="6"/>
  <c r="W9" i="6"/>
  <c r="X9" i="6"/>
  <c r="Y9" i="6"/>
  <c r="Z9" i="6"/>
  <c r="AA9" i="6"/>
  <c r="AB9" i="6"/>
  <c r="D8" i="6"/>
  <c r="E8" i="6"/>
  <c r="F8" i="6"/>
  <c r="G8" i="6"/>
  <c r="H8" i="6"/>
  <c r="I8" i="6"/>
  <c r="N8" i="6"/>
  <c r="O8" i="6"/>
  <c r="R8" i="6"/>
  <c r="S8" i="6"/>
  <c r="T8" i="6"/>
  <c r="U8" i="6"/>
  <c r="V8" i="6"/>
  <c r="W8" i="6"/>
  <c r="X8" i="6"/>
  <c r="Y8" i="6"/>
  <c r="Z8" i="6"/>
  <c r="AA8" i="6"/>
  <c r="AB8" i="6"/>
  <c r="D7" i="6"/>
  <c r="O7" i="6"/>
  <c r="S7" i="6"/>
  <c r="T7" i="6"/>
  <c r="W7" i="6"/>
  <c r="X7" i="6"/>
  <c r="Y7" i="6"/>
  <c r="Z7" i="6"/>
  <c r="AB7" i="6"/>
  <c r="P36" i="8" l="1"/>
  <c r="O36" i="8"/>
  <c r="N36" i="8"/>
  <c r="J982" i="4"/>
  <c r="J39" i="8" s="1"/>
  <c r="P39" i="8" s="1"/>
  <c r="J974" i="4"/>
  <c r="J965" i="4"/>
  <c r="K947" i="4"/>
  <c r="J947" i="4"/>
  <c r="I947" i="4"/>
  <c r="H947" i="4"/>
  <c r="F947" i="4"/>
  <c r="D947" i="4"/>
  <c r="C947" i="4"/>
  <c r="D938" i="4"/>
  <c r="E938" i="4"/>
  <c r="F938" i="4"/>
  <c r="G938" i="4"/>
  <c r="H938" i="4"/>
  <c r="I938" i="4"/>
  <c r="J938" i="4"/>
  <c r="K938" i="4"/>
  <c r="C938" i="4"/>
  <c r="D929" i="4"/>
  <c r="E929" i="4"/>
  <c r="F929" i="4"/>
  <c r="G929" i="4"/>
  <c r="H929" i="4"/>
  <c r="I929" i="4"/>
  <c r="J929" i="4"/>
  <c r="K929" i="4"/>
  <c r="C929" i="4"/>
  <c r="D920" i="4"/>
  <c r="E920" i="4"/>
  <c r="F920" i="4"/>
  <c r="G920" i="4"/>
  <c r="H920" i="4"/>
  <c r="I920" i="4"/>
  <c r="J920" i="4"/>
  <c r="K920" i="4"/>
  <c r="C920" i="4"/>
  <c r="J911" i="4"/>
  <c r="K902" i="4"/>
  <c r="J902" i="4"/>
  <c r="I902" i="4"/>
  <c r="G902" i="4"/>
  <c r="F902" i="4"/>
  <c r="E902" i="4"/>
  <c r="D902" i="4"/>
  <c r="C902" i="4"/>
  <c r="D893" i="4"/>
  <c r="E893" i="4"/>
  <c r="F893" i="4"/>
  <c r="G893" i="4"/>
  <c r="H893" i="4"/>
  <c r="I893" i="4"/>
  <c r="J893" i="4"/>
  <c r="K893" i="4"/>
  <c r="C893" i="4"/>
  <c r="D884" i="4"/>
  <c r="E884" i="4"/>
  <c r="F884" i="4"/>
  <c r="G884" i="4"/>
  <c r="H884" i="4"/>
  <c r="I884" i="4"/>
  <c r="J884" i="4"/>
  <c r="K884" i="4"/>
  <c r="C884" i="4"/>
  <c r="D875" i="4"/>
  <c r="E875" i="4"/>
  <c r="F875" i="4"/>
  <c r="G875" i="4"/>
  <c r="H875" i="4"/>
  <c r="I875" i="4"/>
  <c r="J875" i="4"/>
  <c r="K875" i="4"/>
  <c r="C875" i="4"/>
  <c r="K866" i="4"/>
  <c r="J866" i="4"/>
  <c r="I866" i="4"/>
  <c r="H866" i="4"/>
  <c r="G866" i="4"/>
  <c r="E866" i="4"/>
  <c r="D866" i="4"/>
  <c r="C866" i="4"/>
  <c r="D857" i="4"/>
  <c r="E857" i="4"/>
  <c r="F857" i="4"/>
  <c r="G857" i="4"/>
  <c r="H857" i="4"/>
  <c r="I857" i="4"/>
  <c r="J857" i="4"/>
  <c r="K857" i="4"/>
  <c r="C857" i="4"/>
  <c r="D848" i="4"/>
  <c r="E848" i="4"/>
  <c r="F848" i="4"/>
  <c r="G848" i="4"/>
  <c r="H848" i="4"/>
  <c r="I848" i="4"/>
  <c r="J848" i="4"/>
  <c r="K848" i="4"/>
  <c r="C848" i="4"/>
  <c r="D839" i="4"/>
  <c r="E839" i="4"/>
  <c r="F839" i="4"/>
  <c r="G839" i="4"/>
  <c r="H839" i="4"/>
  <c r="I839" i="4"/>
  <c r="J839" i="4"/>
  <c r="K839" i="4"/>
  <c r="C839" i="4"/>
  <c r="D830" i="4"/>
  <c r="E830" i="4"/>
  <c r="F830" i="4"/>
  <c r="G830" i="4"/>
  <c r="H830" i="4"/>
  <c r="I830" i="4"/>
  <c r="J830" i="4"/>
  <c r="K830" i="4"/>
  <c r="C830" i="4"/>
  <c r="D821" i="4"/>
  <c r="E821" i="4"/>
  <c r="F821" i="4"/>
  <c r="G821" i="4"/>
  <c r="H821" i="4"/>
  <c r="I821" i="4"/>
  <c r="J821" i="4"/>
  <c r="K821" i="4"/>
  <c r="C821" i="4"/>
  <c r="D812" i="4"/>
  <c r="C812" i="4"/>
  <c r="C803" i="4"/>
  <c r="D794" i="4"/>
  <c r="C794" i="4"/>
  <c r="J785" i="4"/>
  <c r="I785" i="4"/>
  <c r="H785" i="4"/>
  <c r="G785" i="4"/>
  <c r="E785" i="4"/>
  <c r="D785" i="4"/>
  <c r="C785" i="4"/>
  <c r="K776" i="4"/>
  <c r="J776" i="4"/>
  <c r="I776" i="4"/>
  <c r="H776" i="4"/>
  <c r="G776" i="4"/>
  <c r="C776" i="4"/>
  <c r="K767" i="4"/>
  <c r="J767" i="4"/>
  <c r="I767" i="4"/>
  <c r="H767" i="4"/>
  <c r="G767" i="4"/>
  <c r="C767" i="4"/>
  <c r="I758" i="4"/>
  <c r="I749" i="4"/>
  <c r="K740" i="4"/>
  <c r="J740" i="4"/>
  <c r="I740" i="4"/>
  <c r="H740" i="4"/>
  <c r="G740" i="4"/>
  <c r="F740" i="4"/>
  <c r="C740" i="4"/>
  <c r="I731" i="4"/>
  <c r="J731" i="4"/>
  <c r="H731" i="4"/>
  <c r="I722" i="4"/>
  <c r="J722" i="4"/>
  <c r="H722" i="4"/>
  <c r="J713" i="4"/>
  <c r="J704" i="4"/>
  <c r="I704" i="4"/>
  <c r="H704" i="4"/>
  <c r="C704" i="4"/>
  <c r="J695" i="4"/>
  <c r="I695" i="4"/>
  <c r="H695" i="4"/>
  <c r="C695" i="4"/>
  <c r="I686" i="4"/>
  <c r="J686" i="4"/>
  <c r="H686" i="4"/>
  <c r="I677" i="4"/>
  <c r="H677" i="4"/>
  <c r="C677" i="4"/>
  <c r="D668" i="4"/>
  <c r="E668" i="4"/>
  <c r="F668" i="4"/>
  <c r="G668" i="4"/>
  <c r="H668" i="4"/>
  <c r="I668" i="4"/>
  <c r="J668" i="4"/>
  <c r="K668" i="4"/>
  <c r="C668" i="4"/>
  <c r="I654" i="4"/>
  <c r="C654" i="4"/>
  <c r="D645" i="4"/>
  <c r="C645" i="4"/>
  <c r="D636" i="4"/>
  <c r="C636" i="4"/>
  <c r="I627" i="4"/>
  <c r="I618" i="4"/>
  <c r="H618" i="4"/>
  <c r="F618" i="4"/>
  <c r="D618" i="4"/>
  <c r="C618" i="4"/>
  <c r="D609" i="4"/>
  <c r="E609" i="4"/>
  <c r="F609" i="4"/>
  <c r="G609" i="4"/>
  <c r="H609" i="4"/>
  <c r="I609" i="4"/>
  <c r="C609" i="4"/>
  <c r="D600" i="4"/>
  <c r="E600" i="4"/>
  <c r="F600" i="4"/>
  <c r="G600" i="4"/>
  <c r="H600" i="4"/>
  <c r="I600" i="4"/>
  <c r="C600" i="4"/>
  <c r="D591" i="4"/>
  <c r="E591" i="4"/>
  <c r="F591" i="4"/>
  <c r="G591" i="4"/>
  <c r="H591" i="4"/>
  <c r="I591" i="4"/>
  <c r="C591" i="4"/>
  <c r="F582" i="4"/>
  <c r="E582" i="4"/>
  <c r="I573" i="4"/>
  <c r="H573" i="4"/>
  <c r="G573" i="4"/>
  <c r="D573" i="4"/>
  <c r="E573" i="4"/>
  <c r="C573" i="4"/>
  <c r="I564" i="4"/>
  <c r="G564" i="4"/>
  <c r="F564" i="4"/>
  <c r="D564" i="4"/>
  <c r="C564" i="4"/>
  <c r="D555" i="4"/>
  <c r="E555" i="4"/>
  <c r="F555" i="4"/>
  <c r="G555" i="4"/>
  <c r="H555" i="4"/>
  <c r="I555" i="4"/>
  <c r="C555" i="4"/>
  <c r="D546" i="4"/>
  <c r="E546" i="4"/>
  <c r="F546" i="4"/>
  <c r="G546" i="4"/>
  <c r="H546" i="4"/>
  <c r="I546" i="4"/>
  <c r="C546" i="4"/>
  <c r="I537" i="4"/>
  <c r="H537" i="4"/>
  <c r="G537" i="4"/>
  <c r="F537" i="4"/>
  <c r="D537" i="4"/>
  <c r="C537" i="4"/>
  <c r="D528" i="4"/>
  <c r="E528" i="4"/>
  <c r="F528" i="4"/>
  <c r="G528" i="4"/>
  <c r="H528" i="4"/>
  <c r="I528" i="4"/>
  <c r="C528" i="4"/>
  <c r="D519" i="4"/>
  <c r="E519" i="4"/>
  <c r="F519" i="4"/>
  <c r="G519" i="4"/>
  <c r="H519" i="4"/>
  <c r="I519" i="4"/>
  <c r="C519" i="4"/>
  <c r="I510" i="4"/>
  <c r="F510" i="4"/>
  <c r="E510" i="4"/>
  <c r="F501" i="4"/>
  <c r="E501" i="4"/>
  <c r="E492" i="4"/>
  <c r="F492" i="4"/>
  <c r="G492" i="4"/>
  <c r="H492" i="4"/>
  <c r="I492" i="4"/>
  <c r="D492" i="4"/>
  <c r="D483" i="4"/>
  <c r="C483" i="4"/>
  <c r="C474" i="4"/>
  <c r="D465" i="4"/>
  <c r="C465" i="4"/>
  <c r="H456" i="4"/>
  <c r="F456" i="4"/>
  <c r="D456" i="4"/>
  <c r="F447" i="4"/>
  <c r="G447" i="4"/>
  <c r="H447" i="4"/>
  <c r="I447" i="4"/>
  <c r="E447" i="4"/>
  <c r="D438" i="4"/>
  <c r="E438" i="4"/>
  <c r="F438" i="4"/>
  <c r="G438" i="4"/>
  <c r="H438" i="4"/>
  <c r="I438" i="4"/>
  <c r="C438" i="4"/>
  <c r="I429" i="4"/>
  <c r="E429" i="4"/>
  <c r="D420" i="4"/>
  <c r="C420" i="4"/>
  <c r="D411" i="4"/>
  <c r="E411" i="4"/>
  <c r="F411" i="4"/>
  <c r="G411" i="4"/>
  <c r="H411" i="4"/>
  <c r="I411" i="4"/>
  <c r="C411" i="4"/>
  <c r="I402" i="4"/>
  <c r="G402" i="4"/>
  <c r="F402" i="4"/>
  <c r="E402" i="4"/>
  <c r="C402" i="4"/>
  <c r="F375" i="4"/>
  <c r="E375" i="4"/>
  <c r="I366" i="4"/>
  <c r="H366" i="4"/>
  <c r="F366" i="4"/>
  <c r="E366" i="4"/>
  <c r="F357" i="4"/>
  <c r="E357" i="4"/>
  <c r="D348" i="4"/>
  <c r="E348" i="4"/>
  <c r="C348" i="4"/>
  <c r="D339" i="4"/>
  <c r="E339" i="4"/>
  <c r="F339" i="4"/>
  <c r="G339" i="4"/>
  <c r="H339" i="4"/>
  <c r="I339" i="4"/>
  <c r="C339" i="4"/>
  <c r="Y325" i="4"/>
  <c r="V316" i="4"/>
  <c r="T316" i="4"/>
  <c r="M316" i="4"/>
  <c r="K316" i="4"/>
  <c r="C316" i="4"/>
  <c r="AB307" i="4"/>
  <c r="V307" i="4"/>
  <c r="U307" i="4"/>
  <c r="T307" i="4"/>
  <c r="S307" i="4"/>
  <c r="R307" i="4"/>
  <c r="Q307" i="4"/>
  <c r="P307" i="4"/>
  <c r="O307" i="4"/>
  <c r="M307" i="4"/>
  <c r="L307" i="4"/>
  <c r="K307" i="4"/>
  <c r="J307" i="4"/>
  <c r="I307" i="4"/>
  <c r="H307" i="4"/>
  <c r="G307" i="4"/>
  <c r="F307" i="4"/>
  <c r="E307" i="4"/>
  <c r="D307" i="4"/>
  <c r="C307" i="4"/>
  <c r="R298" i="4"/>
  <c r="Q298" i="4"/>
  <c r="P298" i="4"/>
  <c r="M298" i="4"/>
  <c r="J298" i="4"/>
  <c r="C298" i="4"/>
  <c r="AB289" i="4"/>
  <c r="AA289" i="4"/>
  <c r="Y289" i="4"/>
  <c r="V289" i="4"/>
  <c r="R289" i="4"/>
  <c r="Q289" i="4"/>
  <c r="P289" i="4"/>
  <c r="N289" i="4"/>
  <c r="M289" i="4"/>
  <c r="L289" i="4"/>
  <c r="K289" i="4"/>
  <c r="H289" i="4"/>
  <c r="G289" i="4"/>
  <c r="C289" i="4"/>
  <c r="D280" i="4"/>
  <c r="E280" i="4"/>
  <c r="F280" i="4"/>
  <c r="G280" i="4"/>
  <c r="H280" i="4"/>
  <c r="I280" i="4"/>
  <c r="J280" i="4"/>
  <c r="K280" i="4"/>
  <c r="L280" i="4"/>
  <c r="M280" i="4"/>
  <c r="N280" i="4"/>
  <c r="O280" i="4"/>
  <c r="P280" i="4"/>
  <c r="Q280" i="4"/>
  <c r="R280" i="4"/>
  <c r="S280" i="4"/>
  <c r="T280" i="4"/>
  <c r="U280" i="4"/>
  <c r="V280" i="4"/>
  <c r="W280" i="4"/>
  <c r="X280" i="4"/>
  <c r="Y280" i="4"/>
  <c r="Z280" i="4"/>
  <c r="AA280" i="4"/>
  <c r="C280" i="4"/>
  <c r="AA271" i="4"/>
  <c r="Z271" i="4"/>
  <c r="Y271" i="4"/>
  <c r="W271" i="4"/>
  <c r="V271" i="4"/>
  <c r="U271" i="4"/>
  <c r="T271" i="4"/>
  <c r="S271" i="4"/>
  <c r="R271" i="4"/>
  <c r="Q271" i="4"/>
  <c r="P271" i="4"/>
  <c r="O271" i="4"/>
  <c r="N271" i="4"/>
  <c r="M271" i="4"/>
  <c r="L271" i="4"/>
  <c r="K271" i="4"/>
  <c r="J271" i="4"/>
  <c r="I271" i="4"/>
  <c r="H271" i="4"/>
  <c r="E271" i="4"/>
  <c r="D271" i="4"/>
  <c r="C271" i="4"/>
  <c r="AA262" i="4"/>
  <c r="Z262" i="4"/>
  <c r="Y262" i="4"/>
  <c r="X262" i="4"/>
  <c r="W262" i="4"/>
  <c r="V262" i="4"/>
  <c r="U262" i="4"/>
  <c r="T262" i="4"/>
  <c r="S262" i="4"/>
  <c r="R262" i="4"/>
  <c r="Q262" i="4"/>
  <c r="P262" i="4"/>
  <c r="O262" i="4"/>
  <c r="N262" i="4"/>
  <c r="M262" i="4"/>
  <c r="L262" i="4"/>
  <c r="K262" i="4"/>
  <c r="J262" i="4"/>
  <c r="I262" i="4"/>
  <c r="H262" i="4"/>
  <c r="G262" i="4"/>
  <c r="E262" i="4"/>
  <c r="C262" i="4"/>
  <c r="W253" i="4"/>
  <c r="V253" i="4"/>
  <c r="P253" i="4"/>
  <c r="M253" i="4"/>
  <c r="L253" i="4"/>
  <c r="K253" i="4"/>
  <c r="C253" i="4"/>
  <c r="L244" i="4"/>
  <c r="M244" i="4"/>
  <c r="N244" i="4"/>
  <c r="O244" i="4"/>
  <c r="P244" i="4"/>
  <c r="Q244" i="4"/>
  <c r="R244" i="4"/>
  <c r="S244" i="4"/>
  <c r="T244" i="4"/>
  <c r="U244" i="4"/>
  <c r="V244" i="4"/>
  <c r="W244" i="4"/>
  <c r="X244" i="4"/>
  <c r="Y244" i="4"/>
  <c r="Z244" i="4"/>
  <c r="AA244" i="4"/>
  <c r="AB244" i="4"/>
  <c r="K244" i="4"/>
  <c r="J244" i="4"/>
  <c r="I244" i="4"/>
  <c r="H244" i="4"/>
  <c r="D244" i="4"/>
  <c r="E244" i="4"/>
  <c r="F244" i="4"/>
  <c r="C244" i="4"/>
  <c r="D235" i="4"/>
  <c r="E235" i="4"/>
  <c r="F235" i="4"/>
  <c r="G235" i="4"/>
  <c r="H235" i="4"/>
  <c r="I235" i="4"/>
  <c r="J235" i="4"/>
  <c r="K235" i="4"/>
  <c r="L235" i="4"/>
  <c r="M235" i="4"/>
  <c r="N235" i="4"/>
  <c r="O235" i="4"/>
  <c r="P235" i="4"/>
  <c r="Q235" i="4"/>
  <c r="R235" i="4"/>
  <c r="S235" i="4"/>
  <c r="T235" i="4"/>
  <c r="U235" i="4"/>
  <c r="V235" i="4"/>
  <c r="W235" i="4"/>
  <c r="X235" i="4"/>
  <c r="Y235" i="4"/>
  <c r="Z235" i="4"/>
  <c r="AA235" i="4"/>
  <c r="AB235" i="4"/>
  <c r="C235" i="4"/>
  <c r="D226" i="4"/>
  <c r="E226" i="4"/>
  <c r="F226" i="4"/>
  <c r="G226" i="4"/>
  <c r="H226" i="4"/>
  <c r="I226" i="4"/>
  <c r="J226" i="4"/>
  <c r="K226" i="4"/>
  <c r="L226" i="4"/>
  <c r="M226" i="4"/>
  <c r="N226" i="4"/>
  <c r="O226" i="4"/>
  <c r="P226" i="4"/>
  <c r="Q226" i="4"/>
  <c r="R226" i="4"/>
  <c r="S226" i="4"/>
  <c r="T226" i="4"/>
  <c r="U226" i="4"/>
  <c r="V226" i="4"/>
  <c r="W226" i="4"/>
  <c r="X226" i="4"/>
  <c r="Y226" i="4"/>
  <c r="Z226" i="4"/>
  <c r="AA226" i="4"/>
  <c r="AB226" i="4"/>
  <c r="C226" i="4"/>
  <c r="D217" i="4"/>
  <c r="E217" i="4"/>
  <c r="F217" i="4"/>
  <c r="G217" i="4"/>
  <c r="H217" i="4"/>
  <c r="I217" i="4"/>
  <c r="J217" i="4"/>
  <c r="K217" i="4"/>
  <c r="L217" i="4"/>
  <c r="M217" i="4"/>
  <c r="N217" i="4"/>
  <c r="O217" i="4"/>
  <c r="P217" i="4"/>
  <c r="Q217" i="4"/>
  <c r="R217" i="4"/>
  <c r="S217" i="4"/>
  <c r="T217" i="4"/>
  <c r="U217" i="4"/>
  <c r="V217" i="4"/>
  <c r="W217" i="4"/>
  <c r="X217" i="4"/>
  <c r="Y217" i="4"/>
  <c r="Z217" i="4"/>
  <c r="AA217" i="4"/>
  <c r="AB217" i="4"/>
  <c r="C217" i="4"/>
  <c r="D208" i="4"/>
  <c r="E208" i="4"/>
  <c r="F208" i="4"/>
  <c r="G208" i="4"/>
  <c r="H208" i="4"/>
  <c r="I208" i="4"/>
  <c r="J208" i="4"/>
  <c r="K208" i="4"/>
  <c r="L208" i="4"/>
  <c r="M208" i="4"/>
  <c r="N208" i="4"/>
  <c r="O208" i="4"/>
  <c r="P208" i="4"/>
  <c r="Q208" i="4"/>
  <c r="R208" i="4"/>
  <c r="S208" i="4"/>
  <c r="T208" i="4"/>
  <c r="U208" i="4"/>
  <c r="V208" i="4"/>
  <c r="W208" i="4"/>
  <c r="X208" i="4"/>
  <c r="Y208" i="4"/>
  <c r="Z208" i="4"/>
  <c r="AA208" i="4"/>
  <c r="AB208" i="4"/>
  <c r="C208" i="4"/>
  <c r="D199" i="4"/>
  <c r="E199" i="4"/>
  <c r="F199" i="4"/>
  <c r="G199" i="4"/>
  <c r="H199" i="4"/>
  <c r="I199" i="4"/>
  <c r="J199" i="4"/>
  <c r="K199" i="4"/>
  <c r="L199" i="4"/>
  <c r="M199" i="4"/>
  <c r="N199" i="4"/>
  <c r="O199" i="4"/>
  <c r="P199" i="4"/>
  <c r="Q199" i="4"/>
  <c r="R199" i="4"/>
  <c r="S199" i="4"/>
  <c r="T199" i="4"/>
  <c r="U199" i="4"/>
  <c r="V199" i="4"/>
  <c r="W199" i="4"/>
  <c r="X199" i="4"/>
  <c r="Y199" i="4"/>
  <c r="Z199" i="4"/>
  <c r="AA199" i="4"/>
  <c r="AB199" i="4"/>
  <c r="C199" i="4"/>
  <c r="D190" i="4"/>
  <c r="E190" i="4"/>
  <c r="F190" i="4"/>
  <c r="G190" i="4"/>
  <c r="H190" i="4"/>
  <c r="I190" i="4"/>
  <c r="J190" i="4"/>
  <c r="K190" i="4"/>
  <c r="L190" i="4"/>
  <c r="M190" i="4"/>
  <c r="N190" i="4"/>
  <c r="O190" i="4"/>
  <c r="P190" i="4"/>
  <c r="Q190" i="4"/>
  <c r="R190" i="4"/>
  <c r="S190" i="4"/>
  <c r="T190" i="4"/>
  <c r="U190" i="4"/>
  <c r="V190" i="4"/>
  <c r="W190" i="4"/>
  <c r="X190" i="4"/>
  <c r="Y190" i="4"/>
  <c r="Z190" i="4"/>
  <c r="AA190" i="4"/>
  <c r="AB190" i="4"/>
  <c r="C190" i="4"/>
  <c r="AB181" i="4"/>
  <c r="AA181" i="4"/>
  <c r="Z181" i="4"/>
  <c r="D181" i="4"/>
  <c r="E181" i="4"/>
  <c r="F181" i="4"/>
  <c r="G181" i="4"/>
  <c r="H181" i="4"/>
  <c r="I181" i="4"/>
  <c r="J181" i="4"/>
  <c r="K181" i="4"/>
  <c r="K180" i="4" s="1"/>
  <c r="K23" i="6" s="1"/>
  <c r="L181" i="4"/>
  <c r="L180" i="4" s="1"/>
  <c r="L23" i="6" s="1"/>
  <c r="M181" i="4"/>
  <c r="N181" i="4"/>
  <c r="O181" i="4"/>
  <c r="P181" i="4"/>
  <c r="Q181" i="4"/>
  <c r="R181" i="4"/>
  <c r="S181" i="4"/>
  <c r="T181" i="4"/>
  <c r="U181" i="4"/>
  <c r="V181" i="4"/>
  <c r="V180" i="4" s="1"/>
  <c r="V23" i="6" s="1"/>
  <c r="C181" i="4"/>
  <c r="AB172" i="4"/>
  <c r="AA172" i="4"/>
  <c r="Z172" i="4"/>
  <c r="D172" i="4"/>
  <c r="E172" i="4"/>
  <c r="F172" i="4"/>
  <c r="G172" i="4"/>
  <c r="H172" i="4"/>
  <c r="I172" i="4"/>
  <c r="J172" i="4"/>
  <c r="K172" i="4"/>
  <c r="L172" i="4"/>
  <c r="M172" i="4"/>
  <c r="N172" i="4"/>
  <c r="O172" i="4"/>
  <c r="P172" i="4"/>
  <c r="Q172" i="4"/>
  <c r="R172" i="4"/>
  <c r="S172" i="4"/>
  <c r="T172" i="4"/>
  <c r="U172" i="4"/>
  <c r="V172" i="4"/>
  <c r="C172" i="4"/>
  <c r="F163" i="4"/>
  <c r="G163" i="4"/>
  <c r="H163" i="4"/>
  <c r="I163" i="4"/>
  <c r="J163" i="4"/>
  <c r="K163" i="4"/>
  <c r="L163" i="4"/>
  <c r="M163" i="4"/>
  <c r="N163" i="4"/>
  <c r="O163" i="4"/>
  <c r="P163" i="4"/>
  <c r="Q163" i="4"/>
  <c r="R163" i="4"/>
  <c r="S163" i="4"/>
  <c r="T163" i="4"/>
  <c r="U163" i="4"/>
  <c r="V163" i="4"/>
  <c r="W163" i="4"/>
  <c r="X163" i="4"/>
  <c r="Y163" i="4"/>
  <c r="Z163" i="4"/>
  <c r="AA163" i="4"/>
  <c r="E163" i="4"/>
  <c r="C163" i="4"/>
  <c r="X154" i="4"/>
  <c r="AB145" i="4"/>
  <c r="AB136" i="4"/>
  <c r="T136" i="4"/>
  <c r="S136" i="4"/>
  <c r="Q136" i="4"/>
  <c r="P136" i="4"/>
  <c r="K136" i="4"/>
  <c r="J136" i="4"/>
  <c r="C136" i="4"/>
  <c r="D127" i="4"/>
  <c r="E127" i="4"/>
  <c r="F127" i="4"/>
  <c r="G127" i="4"/>
  <c r="H127" i="4"/>
  <c r="I127" i="4"/>
  <c r="J127" i="4"/>
  <c r="K127" i="4"/>
  <c r="L127" i="4"/>
  <c r="M127" i="4"/>
  <c r="N127" i="4"/>
  <c r="O127" i="4"/>
  <c r="P127" i="4"/>
  <c r="Q127" i="4"/>
  <c r="R127" i="4"/>
  <c r="S127" i="4"/>
  <c r="T127" i="4"/>
  <c r="U127" i="4"/>
  <c r="V127" i="4"/>
  <c r="W127" i="4"/>
  <c r="X127" i="4"/>
  <c r="Y127" i="4"/>
  <c r="Z127" i="4"/>
  <c r="AA127" i="4"/>
  <c r="C127" i="4"/>
  <c r="AB118" i="4"/>
  <c r="AA118" i="4"/>
  <c r="Z118" i="4"/>
  <c r="Y118" i="4"/>
  <c r="X118" i="4"/>
  <c r="W118" i="4"/>
  <c r="V118" i="4"/>
  <c r="U118" i="4"/>
  <c r="T118" i="4"/>
  <c r="S118" i="4"/>
  <c r="R118" i="4"/>
  <c r="Q118" i="4"/>
  <c r="P118" i="4"/>
  <c r="O118" i="4"/>
  <c r="N118" i="4"/>
  <c r="M118" i="4"/>
  <c r="L118" i="4"/>
  <c r="K118" i="4"/>
  <c r="J118" i="4"/>
  <c r="I118" i="4"/>
  <c r="H118" i="4"/>
  <c r="F118" i="4"/>
  <c r="E118" i="4"/>
  <c r="D118" i="4"/>
  <c r="C118" i="4"/>
  <c r="D109" i="4"/>
  <c r="E109" i="4"/>
  <c r="F109" i="4"/>
  <c r="G109" i="4"/>
  <c r="H109" i="4"/>
  <c r="I109" i="4"/>
  <c r="J109" i="4"/>
  <c r="K109" i="4"/>
  <c r="L109" i="4"/>
  <c r="M109" i="4"/>
  <c r="N109" i="4"/>
  <c r="O109" i="4"/>
  <c r="P109" i="4"/>
  <c r="Q109" i="4"/>
  <c r="R109" i="4"/>
  <c r="S109" i="4"/>
  <c r="T109" i="4"/>
  <c r="U109" i="4"/>
  <c r="V109" i="4"/>
  <c r="W109" i="4"/>
  <c r="X109" i="4"/>
  <c r="Y109" i="4"/>
  <c r="Z109" i="4"/>
  <c r="AA109" i="4"/>
  <c r="AB109" i="4"/>
  <c r="C109" i="4"/>
  <c r="R100" i="4"/>
  <c r="Q100" i="4"/>
  <c r="P100" i="4"/>
  <c r="M100" i="4"/>
  <c r="K100" i="4"/>
  <c r="J100" i="4"/>
  <c r="C100" i="4"/>
  <c r="R92" i="4"/>
  <c r="Q92" i="4"/>
  <c r="P92" i="4"/>
  <c r="M92" i="4"/>
  <c r="K92" i="4"/>
  <c r="J92" i="4"/>
  <c r="C92" i="4"/>
  <c r="I83" i="4"/>
  <c r="J83" i="4"/>
  <c r="K83" i="4"/>
  <c r="L83" i="4"/>
  <c r="M83" i="4"/>
  <c r="N83" i="4"/>
  <c r="O83" i="4"/>
  <c r="P83" i="4"/>
  <c r="Q83" i="4"/>
  <c r="R83" i="4"/>
  <c r="S83" i="4"/>
  <c r="T83" i="4"/>
  <c r="U83" i="4"/>
  <c r="V83" i="4"/>
  <c r="W83" i="4"/>
  <c r="X83" i="4"/>
  <c r="Y83" i="4"/>
  <c r="Z83" i="4"/>
  <c r="AA83" i="4"/>
  <c r="AB83" i="4"/>
  <c r="H83" i="4"/>
  <c r="F83" i="4"/>
  <c r="E83" i="4"/>
  <c r="D83" i="4"/>
  <c r="C83" i="4"/>
  <c r="U74" i="4"/>
  <c r="R74" i="4"/>
  <c r="Q74" i="4"/>
  <c r="P74" i="4"/>
  <c r="M74" i="4"/>
  <c r="K74" i="4"/>
  <c r="J74" i="4"/>
  <c r="I74" i="4"/>
  <c r="H74" i="4"/>
  <c r="D74" i="4"/>
  <c r="E74" i="4"/>
  <c r="F74" i="4"/>
  <c r="U65" i="4"/>
  <c r="Q65" i="4"/>
  <c r="P65" i="4"/>
  <c r="M65" i="4"/>
  <c r="J65" i="4"/>
  <c r="C65" i="4"/>
  <c r="C56" i="4"/>
  <c r="M39" i="8" l="1"/>
  <c r="N39" i="8"/>
  <c r="O39" i="8"/>
  <c r="K982" i="4"/>
  <c r="J973" i="4"/>
  <c r="J38" i="8" s="1"/>
  <c r="J964" i="4"/>
  <c r="J37" i="8" s="1"/>
  <c r="K946" i="4"/>
  <c r="K35" i="8" s="1"/>
  <c r="J946" i="4"/>
  <c r="J35" i="8" s="1"/>
  <c r="I946" i="4"/>
  <c r="I35" i="8" s="1"/>
  <c r="H946" i="4"/>
  <c r="H35" i="8" s="1"/>
  <c r="F946" i="4"/>
  <c r="F35" i="8" s="1"/>
  <c r="D946" i="4"/>
  <c r="D35" i="8" s="1"/>
  <c r="C946" i="4"/>
  <c r="C35" i="8" s="1"/>
  <c r="K937" i="4"/>
  <c r="K34" i="8" s="1"/>
  <c r="J937" i="4"/>
  <c r="J34" i="8" s="1"/>
  <c r="I937" i="4"/>
  <c r="I34" i="8" s="1"/>
  <c r="H937" i="4"/>
  <c r="H34" i="8" s="1"/>
  <c r="G937" i="4"/>
  <c r="G34" i="8" s="1"/>
  <c r="F937" i="4"/>
  <c r="F34" i="8" s="1"/>
  <c r="E937" i="4"/>
  <c r="E34" i="8" s="1"/>
  <c r="D937" i="4"/>
  <c r="D34" i="8" s="1"/>
  <c r="C937" i="4"/>
  <c r="C34" i="8" s="1"/>
  <c r="K928" i="4"/>
  <c r="K33" i="8" s="1"/>
  <c r="J928" i="4"/>
  <c r="J33" i="8" s="1"/>
  <c r="I928" i="4"/>
  <c r="I33" i="8" s="1"/>
  <c r="H928" i="4"/>
  <c r="H33" i="8" s="1"/>
  <c r="G928" i="4"/>
  <c r="G33" i="8" s="1"/>
  <c r="F928" i="4"/>
  <c r="F33" i="8" s="1"/>
  <c r="E928" i="4"/>
  <c r="E33" i="8" s="1"/>
  <c r="D928" i="4"/>
  <c r="D33" i="8" s="1"/>
  <c r="C928" i="4"/>
  <c r="C33" i="8" s="1"/>
  <c r="K919" i="4"/>
  <c r="K32" i="8" s="1"/>
  <c r="J919" i="4"/>
  <c r="J32" i="8" s="1"/>
  <c r="I919" i="4"/>
  <c r="I32" i="8" s="1"/>
  <c r="H919" i="4"/>
  <c r="H32" i="8" s="1"/>
  <c r="G919" i="4"/>
  <c r="G32" i="8" s="1"/>
  <c r="F919" i="4"/>
  <c r="F32" i="8" s="1"/>
  <c r="E919" i="4"/>
  <c r="E32" i="8" s="1"/>
  <c r="D919" i="4"/>
  <c r="D32" i="8" s="1"/>
  <c r="C919" i="4"/>
  <c r="C32" i="8" s="1"/>
  <c r="J910" i="4"/>
  <c r="J31" i="8" s="1"/>
  <c r="K901" i="4"/>
  <c r="K30" i="8" s="1"/>
  <c r="J901" i="4"/>
  <c r="J30" i="8" s="1"/>
  <c r="I901" i="4"/>
  <c r="I30" i="8" s="1"/>
  <c r="G901" i="4"/>
  <c r="G30" i="8" s="1"/>
  <c r="F901" i="4"/>
  <c r="F30" i="8" s="1"/>
  <c r="E901" i="4"/>
  <c r="E30" i="8" s="1"/>
  <c r="D901" i="4"/>
  <c r="D30" i="8" s="1"/>
  <c r="C901" i="4"/>
  <c r="C30" i="8" s="1"/>
  <c r="K892" i="4"/>
  <c r="K29" i="8" s="1"/>
  <c r="J892" i="4"/>
  <c r="J29" i="8" s="1"/>
  <c r="I892" i="4"/>
  <c r="I29" i="8" s="1"/>
  <c r="H892" i="4"/>
  <c r="H29" i="8" s="1"/>
  <c r="G892" i="4"/>
  <c r="G29" i="8" s="1"/>
  <c r="F892" i="4"/>
  <c r="F29" i="8" s="1"/>
  <c r="E892" i="4"/>
  <c r="E29" i="8" s="1"/>
  <c r="D892" i="4"/>
  <c r="D29" i="8" s="1"/>
  <c r="C892" i="4"/>
  <c r="C29" i="8" s="1"/>
  <c r="K883" i="4"/>
  <c r="K28" i="8" s="1"/>
  <c r="J883" i="4"/>
  <c r="J28" i="8" s="1"/>
  <c r="I883" i="4"/>
  <c r="I28" i="8" s="1"/>
  <c r="H883" i="4"/>
  <c r="H28" i="8" s="1"/>
  <c r="G883" i="4"/>
  <c r="G28" i="8" s="1"/>
  <c r="F883" i="4"/>
  <c r="F28" i="8" s="1"/>
  <c r="E883" i="4"/>
  <c r="E28" i="8" s="1"/>
  <c r="D883" i="4"/>
  <c r="D28" i="8" s="1"/>
  <c r="C883" i="4"/>
  <c r="C28" i="8" s="1"/>
  <c r="K874" i="4"/>
  <c r="K27" i="8" s="1"/>
  <c r="J874" i="4"/>
  <c r="J27" i="8" s="1"/>
  <c r="I874" i="4"/>
  <c r="I27" i="8" s="1"/>
  <c r="H874" i="4"/>
  <c r="H27" i="8" s="1"/>
  <c r="G874" i="4"/>
  <c r="G27" i="8" s="1"/>
  <c r="F874" i="4"/>
  <c r="F27" i="8" s="1"/>
  <c r="E874" i="4"/>
  <c r="E27" i="8" s="1"/>
  <c r="D874" i="4"/>
  <c r="D27" i="8" s="1"/>
  <c r="C874" i="4"/>
  <c r="C27" i="8" s="1"/>
  <c r="K865" i="4"/>
  <c r="K26" i="8" s="1"/>
  <c r="J865" i="4"/>
  <c r="J26" i="8" s="1"/>
  <c r="I865" i="4"/>
  <c r="I26" i="8" s="1"/>
  <c r="H865" i="4"/>
  <c r="H26" i="8" s="1"/>
  <c r="G865" i="4"/>
  <c r="G26" i="8" s="1"/>
  <c r="E865" i="4"/>
  <c r="E26" i="8" s="1"/>
  <c r="D865" i="4"/>
  <c r="D26" i="8" s="1"/>
  <c r="C865" i="4"/>
  <c r="C26" i="8" s="1"/>
  <c r="K856" i="4"/>
  <c r="K25" i="8" s="1"/>
  <c r="J856" i="4"/>
  <c r="J25" i="8" s="1"/>
  <c r="I856" i="4"/>
  <c r="I25" i="8" s="1"/>
  <c r="H856" i="4"/>
  <c r="H25" i="8" s="1"/>
  <c r="G856" i="4"/>
  <c r="G25" i="8" s="1"/>
  <c r="F856" i="4"/>
  <c r="F25" i="8" s="1"/>
  <c r="E856" i="4"/>
  <c r="E25" i="8" s="1"/>
  <c r="D856" i="4"/>
  <c r="D25" i="8" s="1"/>
  <c r="C856" i="4"/>
  <c r="C25" i="8" s="1"/>
  <c r="K847" i="4"/>
  <c r="K24" i="8" s="1"/>
  <c r="J847" i="4"/>
  <c r="J24" i="8" s="1"/>
  <c r="I847" i="4"/>
  <c r="I24" i="8" s="1"/>
  <c r="H847" i="4"/>
  <c r="H24" i="8" s="1"/>
  <c r="G847" i="4"/>
  <c r="G24" i="8" s="1"/>
  <c r="F847" i="4"/>
  <c r="F24" i="8" s="1"/>
  <c r="E847" i="4"/>
  <c r="E24" i="8" s="1"/>
  <c r="D847" i="4"/>
  <c r="D24" i="8" s="1"/>
  <c r="C847" i="4"/>
  <c r="C24" i="8" s="1"/>
  <c r="K838" i="4"/>
  <c r="K23" i="8" s="1"/>
  <c r="J838" i="4"/>
  <c r="J23" i="8" s="1"/>
  <c r="I838" i="4"/>
  <c r="I23" i="8" s="1"/>
  <c r="H838" i="4"/>
  <c r="H23" i="8" s="1"/>
  <c r="G838" i="4"/>
  <c r="G23" i="8" s="1"/>
  <c r="F838" i="4"/>
  <c r="F23" i="8" s="1"/>
  <c r="E838" i="4"/>
  <c r="E23" i="8" s="1"/>
  <c r="D838" i="4"/>
  <c r="D23" i="8" s="1"/>
  <c r="C838" i="4"/>
  <c r="C23" i="8" s="1"/>
  <c r="K829" i="4"/>
  <c r="K22" i="8" s="1"/>
  <c r="J829" i="4"/>
  <c r="J22" i="8" s="1"/>
  <c r="I829" i="4"/>
  <c r="I22" i="8" s="1"/>
  <c r="H829" i="4"/>
  <c r="H22" i="8" s="1"/>
  <c r="G829" i="4"/>
  <c r="G22" i="8" s="1"/>
  <c r="F829" i="4"/>
  <c r="F22" i="8" s="1"/>
  <c r="E829" i="4"/>
  <c r="E22" i="8" s="1"/>
  <c r="D829" i="4"/>
  <c r="D22" i="8" s="1"/>
  <c r="C829" i="4"/>
  <c r="C22" i="8" s="1"/>
  <c r="K820" i="4"/>
  <c r="K21" i="8" s="1"/>
  <c r="J820" i="4"/>
  <c r="J21" i="8" s="1"/>
  <c r="I820" i="4"/>
  <c r="I21" i="8" s="1"/>
  <c r="H820" i="4"/>
  <c r="H21" i="8" s="1"/>
  <c r="G820" i="4"/>
  <c r="G21" i="8" s="1"/>
  <c r="F820" i="4"/>
  <c r="F21" i="8" s="1"/>
  <c r="E820" i="4"/>
  <c r="E21" i="8" s="1"/>
  <c r="D820" i="4"/>
  <c r="D21" i="8" s="1"/>
  <c r="C820" i="4"/>
  <c r="C21" i="8" s="1"/>
  <c r="D811" i="4"/>
  <c r="D20" i="8" s="1"/>
  <c r="C811" i="4"/>
  <c r="C20" i="8" s="1"/>
  <c r="C802" i="4"/>
  <c r="C19" i="8" s="1"/>
  <c r="D793" i="4"/>
  <c r="D18" i="8" s="1"/>
  <c r="C793" i="4"/>
  <c r="C18" i="8" s="1"/>
  <c r="J784" i="4"/>
  <c r="J17" i="8" s="1"/>
  <c r="I784" i="4"/>
  <c r="I17" i="8" s="1"/>
  <c r="H784" i="4"/>
  <c r="H17" i="8" s="1"/>
  <c r="G784" i="4"/>
  <c r="G17" i="8" s="1"/>
  <c r="E784" i="4"/>
  <c r="E17" i="8" s="1"/>
  <c r="D784" i="4"/>
  <c r="D17" i="8" s="1"/>
  <c r="C784" i="4"/>
  <c r="C17" i="8" s="1"/>
  <c r="K775" i="4"/>
  <c r="K16" i="8" s="1"/>
  <c r="J775" i="4"/>
  <c r="J16" i="8" s="1"/>
  <c r="I775" i="4"/>
  <c r="I16" i="8" s="1"/>
  <c r="H775" i="4"/>
  <c r="H16" i="8" s="1"/>
  <c r="G775" i="4"/>
  <c r="G16" i="8" s="1"/>
  <c r="C775" i="4"/>
  <c r="C16" i="8" s="1"/>
  <c r="K766" i="4"/>
  <c r="K15" i="8" s="1"/>
  <c r="J766" i="4"/>
  <c r="J15" i="8" s="1"/>
  <c r="I766" i="4"/>
  <c r="I15" i="8" s="1"/>
  <c r="H766" i="4"/>
  <c r="H15" i="8" s="1"/>
  <c r="G766" i="4"/>
  <c r="G15" i="8" s="1"/>
  <c r="C766" i="4"/>
  <c r="C15" i="8" s="1"/>
  <c r="I757" i="4"/>
  <c r="I14" i="8" s="1"/>
  <c r="I748" i="4"/>
  <c r="I13" i="8" s="1"/>
  <c r="K739" i="4"/>
  <c r="K12" i="8" s="1"/>
  <c r="J739" i="4"/>
  <c r="J12" i="8" s="1"/>
  <c r="I739" i="4"/>
  <c r="I12" i="8" s="1"/>
  <c r="H739" i="4"/>
  <c r="H12" i="8" s="1"/>
  <c r="G739" i="4"/>
  <c r="G12" i="8" s="1"/>
  <c r="F739" i="4"/>
  <c r="F12" i="8" s="1"/>
  <c r="C739" i="4"/>
  <c r="C12" i="8" s="1"/>
  <c r="J730" i="4"/>
  <c r="J11" i="8" s="1"/>
  <c r="I730" i="4"/>
  <c r="I11" i="8" s="1"/>
  <c r="H730" i="4"/>
  <c r="H11" i="8" s="1"/>
  <c r="J721" i="4"/>
  <c r="J10" i="8" s="1"/>
  <c r="I721" i="4"/>
  <c r="I10" i="8" s="1"/>
  <c r="H721" i="4"/>
  <c r="H10" i="8" s="1"/>
  <c r="J712" i="4"/>
  <c r="J9" i="8" s="1"/>
  <c r="J703" i="4"/>
  <c r="J8" i="8" s="1"/>
  <c r="I703" i="4"/>
  <c r="I8" i="8" s="1"/>
  <c r="H703" i="4"/>
  <c r="H8" i="8" s="1"/>
  <c r="C703" i="4"/>
  <c r="C8" i="8" s="1"/>
  <c r="J694" i="4"/>
  <c r="J7" i="8" s="1"/>
  <c r="I694" i="4"/>
  <c r="I7" i="8" s="1"/>
  <c r="H694" i="4"/>
  <c r="H7" i="8" s="1"/>
  <c r="C694" i="4"/>
  <c r="C7" i="8" s="1"/>
  <c r="J685" i="4"/>
  <c r="J6" i="8" s="1"/>
  <c r="I685" i="4"/>
  <c r="I6" i="8" s="1"/>
  <c r="H685" i="4"/>
  <c r="H6" i="8" s="1"/>
  <c r="I676" i="4"/>
  <c r="I5" i="8" s="1"/>
  <c r="H676" i="4"/>
  <c r="H5" i="8" s="1"/>
  <c r="C676" i="4"/>
  <c r="C5" i="8" s="1"/>
  <c r="K667" i="4"/>
  <c r="K4" i="8" s="1"/>
  <c r="J667" i="4"/>
  <c r="J4" i="8" s="1"/>
  <c r="I667" i="4"/>
  <c r="I4" i="8" s="1"/>
  <c r="H667" i="4"/>
  <c r="H4" i="8" s="1"/>
  <c r="G667" i="4"/>
  <c r="G4" i="8" s="1"/>
  <c r="F667" i="4"/>
  <c r="F4" i="8" s="1"/>
  <c r="E667" i="4"/>
  <c r="E4" i="8" s="1"/>
  <c r="D667" i="4"/>
  <c r="D4" i="8" s="1"/>
  <c r="C667" i="4"/>
  <c r="C4" i="8" s="1"/>
  <c r="I653" i="4"/>
  <c r="C653" i="4"/>
  <c r="D644" i="4"/>
  <c r="C644" i="4"/>
  <c r="D635" i="4"/>
  <c r="C635" i="4"/>
  <c r="I626" i="4"/>
  <c r="I617" i="4"/>
  <c r="H617" i="4"/>
  <c r="F617" i="4"/>
  <c r="D617" i="4"/>
  <c r="C617" i="4"/>
  <c r="I608" i="4"/>
  <c r="H608" i="4"/>
  <c r="G608" i="4"/>
  <c r="F608" i="4"/>
  <c r="E608" i="4"/>
  <c r="D608" i="4"/>
  <c r="C608" i="4"/>
  <c r="I599" i="4"/>
  <c r="H599" i="4"/>
  <c r="G599" i="4"/>
  <c r="F599" i="4"/>
  <c r="E599" i="4"/>
  <c r="D599" i="4"/>
  <c r="C599" i="4"/>
  <c r="I590" i="4"/>
  <c r="H590" i="4"/>
  <c r="G590" i="4"/>
  <c r="F590" i="4"/>
  <c r="E590" i="4"/>
  <c r="D590" i="4"/>
  <c r="C590" i="4"/>
  <c r="F581" i="4"/>
  <c r="E581" i="4"/>
  <c r="I572" i="4"/>
  <c r="H572" i="4"/>
  <c r="G572" i="4"/>
  <c r="E572" i="4"/>
  <c r="D572" i="4"/>
  <c r="C572" i="4"/>
  <c r="I563" i="4"/>
  <c r="G563" i="4"/>
  <c r="F563" i="4"/>
  <c r="D563" i="4"/>
  <c r="C563" i="4"/>
  <c r="I554" i="4"/>
  <c r="H554" i="4"/>
  <c r="G554" i="4"/>
  <c r="F554" i="4"/>
  <c r="E554" i="4"/>
  <c r="D554" i="4"/>
  <c r="C554" i="4"/>
  <c r="I545" i="4"/>
  <c r="H545" i="4"/>
  <c r="G545" i="4"/>
  <c r="F545" i="4"/>
  <c r="E545" i="4"/>
  <c r="D545" i="4"/>
  <c r="C545" i="4"/>
  <c r="I536" i="4"/>
  <c r="H536" i="4"/>
  <c r="G536" i="4"/>
  <c r="F536" i="4"/>
  <c r="D536" i="4"/>
  <c r="C536" i="4"/>
  <c r="I527" i="4"/>
  <c r="H527" i="4"/>
  <c r="G527" i="4"/>
  <c r="F527" i="4"/>
  <c r="E527" i="4"/>
  <c r="D527" i="4"/>
  <c r="C527" i="4"/>
  <c r="I518" i="4"/>
  <c r="H518" i="4"/>
  <c r="G518" i="4"/>
  <c r="F518" i="4"/>
  <c r="E518" i="4"/>
  <c r="D518" i="4"/>
  <c r="C518" i="4"/>
  <c r="I509" i="4"/>
  <c r="F509" i="4"/>
  <c r="E509" i="4"/>
  <c r="F500" i="4"/>
  <c r="E500" i="4"/>
  <c r="I491" i="4"/>
  <c r="H491" i="4"/>
  <c r="G491" i="4"/>
  <c r="F491" i="4"/>
  <c r="E491" i="4"/>
  <c r="D491" i="4"/>
  <c r="D482" i="4"/>
  <c r="C482" i="4"/>
  <c r="C473" i="4"/>
  <c r="D464" i="4"/>
  <c r="C464" i="4"/>
  <c r="H455" i="4"/>
  <c r="F455" i="4"/>
  <c r="D455" i="4"/>
  <c r="I446" i="4"/>
  <c r="H446" i="4"/>
  <c r="G446" i="4"/>
  <c r="F446" i="4"/>
  <c r="E446" i="4"/>
  <c r="I437" i="4"/>
  <c r="H437" i="4"/>
  <c r="G437" i="4"/>
  <c r="F437" i="4"/>
  <c r="E437" i="4"/>
  <c r="D437" i="4"/>
  <c r="C437" i="4"/>
  <c r="I428" i="4"/>
  <c r="E428" i="4"/>
  <c r="D419" i="4"/>
  <c r="C419" i="4"/>
  <c r="I410" i="4"/>
  <c r="H410" i="4"/>
  <c r="G410" i="4"/>
  <c r="F410" i="4"/>
  <c r="E410" i="4"/>
  <c r="D410" i="4"/>
  <c r="C410" i="4"/>
  <c r="I401" i="4"/>
  <c r="G401" i="4"/>
  <c r="F401" i="4"/>
  <c r="E401" i="4"/>
  <c r="C401" i="4"/>
  <c r="F374" i="4"/>
  <c r="E374" i="4"/>
  <c r="I365" i="4"/>
  <c r="H365" i="4"/>
  <c r="F365" i="4"/>
  <c r="E365" i="4"/>
  <c r="F356" i="4"/>
  <c r="E356" i="4"/>
  <c r="E347" i="4"/>
  <c r="D347" i="4"/>
  <c r="C347" i="4"/>
  <c r="I338" i="4"/>
  <c r="H338" i="4"/>
  <c r="G338" i="4"/>
  <c r="F338" i="4"/>
  <c r="E338" i="4"/>
  <c r="D338" i="4"/>
  <c r="C338" i="4"/>
  <c r="Y324" i="4"/>
  <c r="Y39" i="6" s="1"/>
  <c r="V315" i="4"/>
  <c r="V38" i="6" s="1"/>
  <c r="T315" i="4"/>
  <c r="T38" i="6" s="1"/>
  <c r="M315" i="4"/>
  <c r="M38" i="6" s="1"/>
  <c r="K315" i="4"/>
  <c r="K38" i="6" s="1"/>
  <c r="C315" i="4"/>
  <c r="C38" i="6" s="1"/>
  <c r="AB306" i="4"/>
  <c r="AB37" i="6" s="1"/>
  <c r="V306" i="4"/>
  <c r="V37" i="6" s="1"/>
  <c r="U306" i="4"/>
  <c r="U37" i="6" s="1"/>
  <c r="T306" i="4"/>
  <c r="T37" i="6" s="1"/>
  <c r="S306" i="4"/>
  <c r="S37" i="6" s="1"/>
  <c r="R306" i="4"/>
  <c r="R37" i="6" s="1"/>
  <c r="Q306" i="4"/>
  <c r="Q37" i="6" s="1"/>
  <c r="P306" i="4"/>
  <c r="P37" i="6" s="1"/>
  <c r="O306" i="4"/>
  <c r="O37" i="6" s="1"/>
  <c r="M306" i="4"/>
  <c r="M37" i="6" s="1"/>
  <c r="L306" i="4"/>
  <c r="L37" i="6" s="1"/>
  <c r="K306" i="4"/>
  <c r="K37" i="6" s="1"/>
  <c r="J306" i="4"/>
  <c r="J37" i="6" s="1"/>
  <c r="I306" i="4"/>
  <c r="I37" i="6" s="1"/>
  <c r="H306" i="4"/>
  <c r="H37" i="6" s="1"/>
  <c r="G306" i="4"/>
  <c r="G37" i="6" s="1"/>
  <c r="F306" i="4"/>
  <c r="F37" i="6" s="1"/>
  <c r="E306" i="4"/>
  <c r="E37" i="6" s="1"/>
  <c r="D306" i="4"/>
  <c r="D37" i="6" s="1"/>
  <c r="C306" i="4"/>
  <c r="C37" i="6" s="1"/>
  <c r="R297" i="4"/>
  <c r="R36" i="6" s="1"/>
  <c r="Q297" i="4"/>
  <c r="Q36" i="6" s="1"/>
  <c r="P297" i="4"/>
  <c r="P36" i="6" s="1"/>
  <c r="M297" i="4"/>
  <c r="M36" i="6" s="1"/>
  <c r="J297" i="4"/>
  <c r="J36" i="6" s="1"/>
  <c r="C297" i="4"/>
  <c r="C36" i="6" s="1"/>
  <c r="AB288" i="4"/>
  <c r="AB35" i="6" s="1"/>
  <c r="AA288" i="4"/>
  <c r="AA35" i="6" s="1"/>
  <c r="Y288" i="4"/>
  <c r="Y35" i="6" s="1"/>
  <c r="V288" i="4"/>
  <c r="V35" i="6" s="1"/>
  <c r="R288" i="4"/>
  <c r="R35" i="6" s="1"/>
  <c r="Q288" i="4"/>
  <c r="Q35" i="6" s="1"/>
  <c r="P288" i="4"/>
  <c r="P35" i="6" s="1"/>
  <c r="N288" i="4"/>
  <c r="N35" i="6" s="1"/>
  <c r="M288" i="4"/>
  <c r="M35" i="6" s="1"/>
  <c r="L288" i="4"/>
  <c r="L35" i="6" s="1"/>
  <c r="K288" i="4"/>
  <c r="K35" i="6" s="1"/>
  <c r="H288" i="4"/>
  <c r="H35" i="6" s="1"/>
  <c r="G288" i="4"/>
  <c r="G35" i="6" s="1"/>
  <c r="C288" i="4"/>
  <c r="C35" i="6" s="1"/>
  <c r="AA279" i="4"/>
  <c r="AA34" i="6" s="1"/>
  <c r="Z279" i="4"/>
  <c r="Z34" i="6" s="1"/>
  <c r="Y279" i="4"/>
  <c r="Y34" i="6" s="1"/>
  <c r="X279" i="4"/>
  <c r="X34" i="6" s="1"/>
  <c r="W279" i="4"/>
  <c r="W34" i="6" s="1"/>
  <c r="V279" i="4"/>
  <c r="V34" i="6" s="1"/>
  <c r="U279" i="4"/>
  <c r="U34" i="6" s="1"/>
  <c r="T279" i="4"/>
  <c r="T34" i="6" s="1"/>
  <c r="S279" i="4"/>
  <c r="S34" i="6" s="1"/>
  <c r="R279" i="4"/>
  <c r="R34" i="6" s="1"/>
  <c r="Q279" i="4"/>
  <c r="Q34" i="6" s="1"/>
  <c r="P279" i="4"/>
  <c r="P34" i="6" s="1"/>
  <c r="O279" i="4"/>
  <c r="O34" i="6" s="1"/>
  <c r="N279" i="4"/>
  <c r="N34" i="6" s="1"/>
  <c r="M279" i="4"/>
  <c r="M34" i="6" s="1"/>
  <c r="L279" i="4"/>
  <c r="L34" i="6" s="1"/>
  <c r="K279" i="4"/>
  <c r="K34" i="6" s="1"/>
  <c r="J279" i="4"/>
  <c r="J34" i="6" s="1"/>
  <c r="I279" i="4"/>
  <c r="I34" i="6" s="1"/>
  <c r="H279" i="4"/>
  <c r="H34" i="6" s="1"/>
  <c r="G279" i="4"/>
  <c r="G34" i="6" s="1"/>
  <c r="F279" i="4"/>
  <c r="F34" i="6" s="1"/>
  <c r="E279" i="4"/>
  <c r="E34" i="6" s="1"/>
  <c r="D279" i="4"/>
  <c r="D34" i="6" s="1"/>
  <c r="C279" i="4"/>
  <c r="C34" i="6" s="1"/>
  <c r="AA270" i="4"/>
  <c r="AA33" i="6" s="1"/>
  <c r="Z270" i="4"/>
  <c r="Z33" i="6" s="1"/>
  <c r="Y270" i="4"/>
  <c r="Y33" i="6" s="1"/>
  <c r="W270" i="4"/>
  <c r="W33" i="6" s="1"/>
  <c r="V270" i="4"/>
  <c r="V33" i="6" s="1"/>
  <c r="U270" i="4"/>
  <c r="U33" i="6" s="1"/>
  <c r="T270" i="4"/>
  <c r="T33" i="6" s="1"/>
  <c r="S270" i="4"/>
  <c r="S33" i="6" s="1"/>
  <c r="R270" i="4"/>
  <c r="R33" i="6" s="1"/>
  <c r="Q270" i="4"/>
  <c r="Q33" i="6" s="1"/>
  <c r="P270" i="4"/>
  <c r="P33" i="6" s="1"/>
  <c r="O270" i="4"/>
  <c r="O33" i="6" s="1"/>
  <c r="N270" i="4"/>
  <c r="N33" i="6" s="1"/>
  <c r="M270" i="4"/>
  <c r="M33" i="6" s="1"/>
  <c r="L270" i="4"/>
  <c r="L33" i="6" s="1"/>
  <c r="K270" i="4"/>
  <c r="K33" i="6" s="1"/>
  <c r="J270" i="4"/>
  <c r="J33" i="6" s="1"/>
  <c r="I270" i="4"/>
  <c r="I33" i="6" s="1"/>
  <c r="H270" i="4"/>
  <c r="H33" i="6" s="1"/>
  <c r="E270" i="4"/>
  <c r="E33" i="6" s="1"/>
  <c r="D270" i="4"/>
  <c r="D33" i="6" s="1"/>
  <c r="C270" i="4"/>
  <c r="C33" i="6" s="1"/>
  <c r="AA261" i="4"/>
  <c r="AA32" i="6" s="1"/>
  <c r="Z261" i="4"/>
  <c r="Z32" i="6" s="1"/>
  <c r="Y261" i="4"/>
  <c r="Y32" i="6" s="1"/>
  <c r="X261" i="4"/>
  <c r="X32" i="6" s="1"/>
  <c r="W261" i="4"/>
  <c r="W32" i="6" s="1"/>
  <c r="V261" i="4"/>
  <c r="V32" i="6" s="1"/>
  <c r="U261" i="4"/>
  <c r="U32" i="6" s="1"/>
  <c r="T261" i="4"/>
  <c r="T32" i="6" s="1"/>
  <c r="S261" i="4"/>
  <c r="S32" i="6" s="1"/>
  <c r="R261" i="4"/>
  <c r="R32" i="6" s="1"/>
  <c r="Q261" i="4"/>
  <c r="Q32" i="6" s="1"/>
  <c r="P261" i="4"/>
  <c r="P32" i="6" s="1"/>
  <c r="O261" i="4"/>
  <c r="O32" i="6" s="1"/>
  <c r="N261" i="4"/>
  <c r="N32" i="6" s="1"/>
  <c r="M261" i="4"/>
  <c r="M32" i="6" s="1"/>
  <c r="L261" i="4"/>
  <c r="L32" i="6" s="1"/>
  <c r="K261" i="4"/>
  <c r="K32" i="6" s="1"/>
  <c r="J261" i="4"/>
  <c r="J32" i="6" s="1"/>
  <c r="I261" i="4"/>
  <c r="I32" i="6" s="1"/>
  <c r="H261" i="4"/>
  <c r="H32" i="6" s="1"/>
  <c r="G261" i="4"/>
  <c r="G32" i="6" s="1"/>
  <c r="E261" i="4"/>
  <c r="E32" i="6" s="1"/>
  <c r="C261" i="4"/>
  <c r="C32" i="6" s="1"/>
  <c r="W252" i="4"/>
  <c r="W31" i="6" s="1"/>
  <c r="V252" i="4"/>
  <c r="V31" i="6" s="1"/>
  <c r="P252" i="4"/>
  <c r="P31" i="6" s="1"/>
  <c r="M252" i="4"/>
  <c r="M31" i="6" s="1"/>
  <c r="L252" i="4"/>
  <c r="L31" i="6" s="1"/>
  <c r="K252" i="4"/>
  <c r="K31" i="6" s="1"/>
  <c r="C252" i="4"/>
  <c r="C31" i="6" s="1"/>
  <c r="AB243" i="4"/>
  <c r="AB30" i="6" s="1"/>
  <c r="AA243" i="4"/>
  <c r="AA30" i="6" s="1"/>
  <c r="Z243" i="4"/>
  <c r="Z30" i="6" s="1"/>
  <c r="Y243" i="4"/>
  <c r="Y30" i="6" s="1"/>
  <c r="X243" i="4"/>
  <c r="X30" i="6" s="1"/>
  <c r="W243" i="4"/>
  <c r="W30" i="6" s="1"/>
  <c r="V243" i="4"/>
  <c r="V30" i="6" s="1"/>
  <c r="U243" i="4"/>
  <c r="U30" i="6" s="1"/>
  <c r="T243" i="4"/>
  <c r="T30" i="6" s="1"/>
  <c r="S243" i="4"/>
  <c r="S30" i="6" s="1"/>
  <c r="R243" i="4"/>
  <c r="R30" i="6" s="1"/>
  <c r="Q243" i="4"/>
  <c r="Q30" i="6" s="1"/>
  <c r="P243" i="4"/>
  <c r="P30" i="6" s="1"/>
  <c r="O243" i="4"/>
  <c r="O30" i="6" s="1"/>
  <c r="N243" i="4"/>
  <c r="N30" i="6" s="1"/>
  <c r="M243" i="4"/>
  <c r="M30" i="6" s="1"/>
  <c r="L243" i="4"/>
  <c r="L30" i="6" s="1"/>
  <c r="K243" i="4"/>
  <c r="K30" i="6" s="1"/>
  <c r="J243" i="4"/>
  <c r="J30" i="6" s="1"/>
  <c r="I243" i="4"/>
  <c r="I30" i="6" s="1"/>
  <c r="H243" i="4"/>
  <c r="H30" i="6" s="1"/>
  <c r="F243" i="4"/>
  <c r="F30" i="6" s="1"/>
  <c r="E243" i="4"/>
  <c r="E30" i="6" s="1"/>
  <c r="D243" i="4"/>
  <c r="D30" i="6" s="1"/>
  <c r="C243" i="4"/>
  <c r="C30" i="6" s="1"/>
  <c r="AB234" i="4"/>
  <c r="AB29" i="6" s="1"/>
  <c r="AA234" i="4"/>
  <c r="AA29" i="6" s="1"/>
  <c r="Z234" i="4"/>
  <c r="Z29" i="6" s="1"/>
  <c r="Y234" i="4"/>
  <c r="Y29" i="6" s="1"/>
  <c r="X234" i="4"/>
  <c r="X29" i="6" s="1"/>
  <c r="W234" i="4"/>
  <c r="W29" i="6" s="1"/>
  <c r="V234" i="4"/>
  <c r="V29" i="6" s="1"/>
  <c r="U234" i="4"/>
  <c r="U29" i="6" s="1"/>
  <c r="T234" i="4"/>
  <c r="T29" i="6" s="1"/>
  <c r="S234" i="4"/>
  <c r="S29" i="6" s="1"/>
  <c r="R234" i="4"/>
  <c r="R29" i="6" s="1"/>
  <c r="Q234" i="4"/>
  <c r="Q29" i="6" s="1"/>
  <c r="P234" i="4"/>
  <c r="P29" i="6" s="1"/>
  <c r="O234" i="4"/>
  <c r="O29" i="6" s="1"/>
  <c r="N234" i="4"/>
  <c r="N29" i="6" s="1"/>
  <c r="M234" i="4"/>
  <c r="M29" i="6" s="1"/>
  <c r="L234" i="4"/>
  <c r="L29" i="6" s="1"/>
  <c r="K234" i="4"/>
  <c r="K29" i="6" s="1"/>
  <c r="J234" i="4"/>
  <c r="J29" i="6" s="1"/>
  <c r="I234" i="4"/>
  <c r="I29" i="6" s="1"/>
  <c r="H234" i="4"/>
  <c r="H29" i="6" s="1"/>
  <c r="G234" i="4"/>
  <c r="G29" i="6" s="1"/>
  <c r="F234" i="4"/>
  <c r="F29" i="6" s="1"/>
  <c r="E234" i="4"/>
  <c r="E29" i="6" s="1"/>
  <c r="D234" i="4"/>
  <c r="D29" i="6" s="1"/>
  <c r="C234" i="4"/>
  <c r="C29" i="6" s="1"/>
  <c r="AB225" i="4"/>
  <c r="AB28" i="6" s="1"/>
  <c r="AA225" i="4"/>
  <c r="AA28" i="6" s="1"/>
  <c r="Z225" i="4"/>
  <c r="Z28" i="6" s="1"/>
  <c r="Y225" i="4"/>
  <c r="Y28" i="6" s="1"/>
  <c r="X225" i="4"/>
  <c r="X28" i="6" s="1"/>
  <c r="W225" i="4"/>
  <c r="W28" i="6" s="1"/>
  <c r="V225" i="4"/>
  <c r="V28" i="6" s="1"/>
  <c r="U225" i="4"/>
  <c r="U28" i="6" s="1"/>
  <c r="T225" i="4"/>
  <c r="T28" i="6" s="1"/>
  <c r="S225" i="4"/>
  <c r="S28" i="6" s="1"/>
  <c r="R225" i="4"/>
  <c r="R28" i="6" s="1"/>
  <c r="Q225" i="4"/>
  <c r="Q28" i="6" s="1"/>
  <c r="P225" i="4"/>
  <c r="P28" i="6" s="1"/>
  <c r="O225" i="4"/>
  <c r="O28" i="6" s="1"/>
  <c r="N225" i="4"/>
  <c r="N28" i="6" s="1"/>
  <c r="M225" i="4"/>
  <c r="M28" i="6" s="1"/>
  <c r="L225" i="4"/>
  <c r="L28" i="6" s="1"/>
  <c r="K225" i="4"/>
  <c r="K28" i="6" s="1"/>
  <c r="J225" i="4"/>
  <c r="J28" i="6" s="1"/>
  <c r="I225" i="4"/>
  <c r="I28" i="6" s="1"/>
  <c r="H225" i="4"/>
  <c r="H28" i="6" s="1"/>
  <c r="G225" i="4"/>
  <c r="G28" i="6" s="1"/>
  <c r="F225" i="4"/>
  <c r="F28" i="6" s="1"/>
  <c r="E225" i="4"/>
  <c r="E28" i="6" s="1"/>
  <c r="D225" i="4"/>
  <c r="D28" i="6" s="1"/>
  <c r="C225" i="4"/>
  <c r="C28" i="6" s="1"/>
  <c r="AB216" i="4"/>
  <c r="AB27" i="6" s="1"/>
  <c r="AA216" i="4"/>
  <c r="AA27" i="6" s="1"/>
  <c r="Z216" i="4"/>
  <c r="Z27" i="6" s="1"/>
  <c r="Y216" i="4"/>
  <c r="Y27" i="6" s="1"/>
  <c r="X216" i="4"/>
  <c r="X27" i="6" s="1"/>
  <c r="W216" i="4"/>
  <c r="W27" i="6" s="1"/>
  <c r="V216" i="4"/>
  <c r="V27" i="6" s="1"/>
  <c r="U216" i="4"/>
  <c r="U27" i="6" s="1"/>
  <c r="T216" i="4"/>
  <c r="T27" i="6" s="1"/>
  <c r="S216" i="4"/>
  <c r="S27" i="6" s="1"/>
  <c r="R216" i="4"/>
  <c r="R27" i="6" s="1"/>
  <c r="Q216" i="4"/>
  <c r="Q27" i="6" s="1"/>
  <c r="P216" i="4"/>
  <c r="P27" i="6" s="1"/>
  <c r="O216" i="4"/>
  <c r="O27" i="6" s="1"/>
  <c r="N216" i="4"/>
  <c r="N27" i="6" s="1"/>
  <c r="M216" i="4"/>
  <c r="M27" i="6" s="1"/>
  <c r="L216" i="4"/>
  <c r="L27" i="6" s="1"/>
  <c r="K216" i="4"/>
  <c r="K27" i="6" s="1"/>
  <c r="J216" i="4"/>
  <c r="J27" i="6" s="1"/>
  <c r="I216" i="4"/>
  <c r="I27" i="6" s="1"/>
  <c r="H216" i="4"/>
  <c r="H27" i="6" s="1"/>
  <c r="G216" i="4"/>
  <c r="G27" i="6" s="1"/>
  <c r="F216" i="4"/>
  <c r="F27" i="6" s="1"/>
  <c r="E216" i="4"/>
  <c r="E27" i="6" s="1"/>
  <c r="D216" i="4"/>
  <c r="D27" i="6" s="1"/>
  <c r="C216" i="4"/>
  <c r="C27" i="6" s="1"/>
  <c r="AB207" i="4"/>
  <c r="AB26" i="6" s="1"/>
  <c r="AA207" i="4"/>
  <c r="AA26" i="6" s="1"/>
  <c r="Z207" i="4"/>
  <c r="Z26" i="6" s="1"/>
  <c r="Y207" i="4"/>
  <c r="Y26" i="6" s="1"/>
  <c r="X207" i="4"/>
  <c r="X26" i="6" s="1"/>
  <c r="W207" i="4"/>
  <c r="W26" i="6" s="1"/>
  <c r="V207" i="4"/>
  <c r="V26" i="6" s="1"/>
  <c r="U207" i="4"/>
  <c r="U26" i="6" s="1"/>
  <c r="T207" i="4"/>
  <c r="T26" i="6" s="1"/>
  <c r="S207" i="4"/>
  <c r="S26" i="6" s="1"/>
  <c r="R207" i="4"/>
  <c r="R26" i="6" s="1"/>
  <c r="Q207" i="4"/>
  <c r="Q26" i="6" s="1"/>
  <c r="P207" i="4"/>
  <c r="P26" i="6" s="1"/>
  <c r="O207" i="4"/>
  <c r="O26" i="6" s="1"/>
  <c r="N207" i="4"/>
  <c r="N26" i="6" s="1"/>
  <c r="M207" i="4"/>
  <c r="M26" i="6" s="1"/>
  <c r="L207" i="4"/>
  <c r="L26" i="6" s="1"/>
  <c r="K207" i="4"/>
  <c r="K26" i="6" s="1"/>
  <c r="J207" i="4"/>
  <c r="J26" i="6" s="1"/>
  <c r="I207" i="4"/>
  <c r="I26" i="6" s="1"/>
  <c r="H207" i="4"/>
  <c r="H26" i="6" s="1"/>
  <c r="G207" i="4"/>
  <c r="G26" i="6" s="1"/>
  <c r="F207" i="4"/>
  <c r="F26" i="6" s="1"/>
  <c r="E207" i="4"/>
  <c r="E26" i="6" s="1"/>
  <c r="D207" i="4"/>
  <c r="D26" i="6" s="1"/>
  <c r="C207" i="4"/>
  <c r="C26" i="6" s="1"/>
  <c r="AB198" i="4"/>
  <c r="AB25" i="6" s="1"/>
  <c r="AA198" i="4"/>
  <c r="AA25" i="6" s="1"/>
  <c r="Z198" i="4"/>
  <c r="Z25" i="6" s="1"/>
  <c r="Y198" i="4"/>
  <c r="Y25" i="6" s="1"/>
  <c r="X198" i="4"/>
  <c r="X25" i="6" s="1"/>
  <c r="W198" i="4"/>
  <c r="W25" i="6" s="1"/>
  <c r="V198" i="4"/>
  <c r="V25" i="6" s="1"/>
  <c r="U198" i="4"/>
  <c r="U25" i="6" s="1"/>
  <c r="T198" i="4"/>
  <c r="T25" i="6" s="1"/>
  <c r="S198" i="4"/>
  <c r="S25" i="6" s="1"/>
  <c r="R198" i="4"/>
  <c r="R25" i="6" s="1"/>
  <c r="Q198" i="4"/>
  <c r="Q25" i="6" s="1"/>
  <c r="P198" i="4"/>
  <c r="P25" i="6" s="1"/>
  <c r="O198" i="4"/>
  <c r="O25" i="6" s="1"/>
  <c r="N198" i="4"/>
  <c r="N25" i="6" s="1"/>
  <c r="M198" i="4"/>
  <c r="M25" i="6" s="1"/>
  <c r="L198" i="4"/>
  <c r="L25" i="6" s="1"/>
  <c r="K198" i="4"/>
  <c r="K25" i="6" s="1"/>
  <c r="J198" i="4"/>
  <c r="J25" i="6" s="1"/>
  <c r="I198" i="4"/>
  <c r="I25" i="6" s="1"/>
  <c r="H198" i="4"/>
  <c r="H25" i="6" s="1"/>
  <c r="G198" i="4"/>
  <c r="G25" i="6" s="1"/>
  <c r="F198" i="4"/>
  <c r="F25" i="6" s="1"/>
  <c r="E198" i="4"/>
  <c r="E25" i="6" s="1"/>
  <c r="D198" i="4"/>
  <c r="D25" i="6" s="1"/>
  <c r="C198" i="4"/>
  <c r="C25" i="6" s="1"/>
  <c r="AB189" i="4"/>
  <c r="AB24" i="6" s="1"/>
  <c r="AA189" i="4"/>
  <c r="AA24" i="6" s="1"/>
  <c r="Z189" i="4"/>
  <c r="Z24" i="6" s="1"/>
  <c r="Y189" i="4"/>
  <c r="Y24" i="6" s="1"/>
  <c r="X189" i="4"/>
  <c r="X24" i="6" s="1"/>
  <c r="W189" i="4"/>
  <c r="W24" i="6" s="1"/>
  <c r="V189" i="4"/>
  <c r="V24" i="6" s="1"/>
  <c r="U189" i="4"/>
  <c r="U24" i="6" s="1"/>
  <c r="T189" i="4"/>
  <c r="T24" i="6" s="1"/>
  <c r="S189" i="4"/>
  <c r="S24" i="6" s="1"/>
  <c r="R189" i="4"/>
  <c r="R24" i="6" s="1"/>
  <c r="Q189" i="4"/>
  <c r="Q24" i="6" s="1"/>
  <c r="P189" i="4"/>
  <c r="P24" i="6" s="1"/>
  <c r="O189" i="4"/>
  <c r="O24" i="6" s="1"/>
  <c r="N189" i="4"/>
  <c r="N24" i="6" s="1"/>
  <c r="M189" i="4"/>
  <c r="M24" i="6" s="1"/>
  <c r="L189" i="4"/>
  <c r="L24" i="6" s="1"/>
  <c r="K189" i="4"/>
  <c r="K24" i="6" s="1"/>
  <c r="J189" i="4"/>
  <c r="J24" i="6" s="1"/>
  <c r="I189" i="4"/>
  <c r="I24" i="6" s="1"/>
  <c r="H189" i="4"/>
  <c r="H24" i="6" s="1"/>
  <c r="G189" i="4"/>
  <c r="G24" i="6" s="1"/>
  <c r="F189" i="4"/>
  <c r="F24" i="6" s="1"/>
  <c r="E189" i="4"/>
  <c r="E24" i="6" s="1"/>
  <c r="D189" i="4"/>
  <c r="D24" i="6" s="1"/>
  <c r="C189" i="4"/>
  <c r="C24" i="6" s="1"/>
  <c r="AB180" i="4"/>
  <c r="AB23" i="6" s="1"/>
  <c r="AA180" i="4"/>
  <c r="AA23" i="6" s="1"/>
  <c r="Z180" i="4"/>
  <c r="Z23" i="6" s="1"/>
  <c r="U180" i="4"/>
  <c r="U23" i="6" s="1"/>
  <c r="T180" i="4"/>
  <c r="T23" i="6" s="1"/>
  <c r="S180" i="4"/>
  <c r="S23" i="6" s="1"/>
  <c r="R180" i="4"/>
  <c r="R23" i="6" s="1"/>
  <c r="Q180" i="4"/>
  <c r="Q23" i="6" s="1"/>
  <c r="P180" i="4"/>
  <c r="P23" i="6" s="1"/>
  <c r="O180" i="4"/>
  <c r="O23" i="6" s="1"/>
  <c r="N180" i="4"/>
  <c r="N23" i="6" s="1"/>
  <c r="M180" i="4"/>
  <c r="M23" i="6" s="1"/>
  <c r="J180" i="4"/>
  <c r="J23" i="6" s="1"/>
  <c r="I180" i="4"/>
  <c r="I23" i="6" s="1"/>
  <c r="H180" i="4"/>
  <c r="H23" i="6" s="1"/>
  <c r="G180" i="4"/>
  <c r="G23" i="6" s="1"/>
  <c r="F180" i="4"/>
  <c r="F23" i="6" s="1"/>
  <c r="E180" i="4"/>
  <c r="E23" i="6" s="1"/>
  <c r="D180" i="4"/>
  <c r="D23" i="6" s="1"/>
  <c r="C180" i="4"/>
  <c r="C23" i="6" s="1"/>
  <c r="AB171" i="4"/>
  <c r="AB22" i="6" s="1"/>
  <c r="AA171" i="4"/>
  <c r="AA22" i="6" s="1"/>
  <c r="Z171" i="4"/>
  <c r="Z22" i="6" s="1"/>
  <c r="V171" i="4"/>
  <c r="V22" i="6" s="1"/>
  <c r="U171" i="4"/>
  <c r="U22" i="6" s="1"/>
  <c r="T171" i="4"/>
  <c r="T22" i="6" s="1"/>
  <c r="S171" i="4"/>
  <c r="S22" i="6" s="1"/>
  <c r="R171" i="4"/>
  <c r="R22" i="6" s="1"/>
  <c r="Q171" i="4"/>
  <c r="Q22" i="6" s="1"/>
  <c r="P171" i="4"/>
  <c r="P22" i="6" s="1"/>
  <c r="O171" i="4"/>
  <c r="O22" i="6" s="1"/>
  <c r="N171" i="4"/>
  <c r="N22" i="6" s="1"/>
  <c r="M171" i="4"/>
  <c r="M22" i="6" s="1"/>
  <c r="L171" i="4"/>
  <c r="L22" i="6" s="1"/>
  <c r="K171" i="4"/>
  <c r="K22" i="6" s="1"/>
  <c r="J171" i="4"/>
  <c r="J22" i="6" s="1"/>
  <c r="I171" i="4"/>
  <c r="I22" i="6" s="1"/>
  <c r="H171" i="4"/>
  <c r="H22" i="6" s="1"/>
  <c r="G171" i="4"/>
  <c r="G22" i="6" s="1"/>
  <c r="F171" i="4"/>
  <c r="F22" i="6" s="1"/>
  <c r="E171" i="4"/>
  <c r="E22" i="6" s="1"/>
  <c r="D171" i="4"/>
  <c r="D22" i="6" s="1"/>
  <c r="C171" i="4"/>
  <c r="C22" i="6" s="1"/>
  <c r="AA162" i="4"/>
  <c r="AA21" i="6" s="1"/>
  <c r="Z162" i="4"/>
  <c r="Z21" i="6" s="1"/>
  <c r="Y162" i="4"/>
  <c r="Y21" i="6" s="1"/>
  <c r="X162" i="4"/>
  <c r="X21" i="6" s="1"/>
  <c r="W162" i="4"/>
  <c r="W21" i="6" s="1"/>
  <c r="V162" i="4"/>
  <c r="V21" i="6" s="1"/>
  <c r="U162" i="4"/>
  <c r="U21" i="6" s="1"/>
  <c r="T162" i="4"/>
  <c r="T21" i="6" s="1"/>
  <c r="S162" i="4"/>
  <c r="S21" i="6" s="1"/>
  <c r="R162" i="4"/>
  <c r="R21" i="6" s="1"/>
  <c r="Q162" i="4"/>
  <c r="Q21" i="6" s="1"/>
  <c r="P162" i="4"/>
  <c r="P21" i="6" s="1"/>
  <c r="O162" i="4"/>
  <c r="O21" i="6" s="1"/>
  <c r="N162" i="4"/>
  <c r="N21" i="6" s="1"/>
  <c r="M162" i="4"/>
  <c r="M21" i="6" s="1"/>
  <c r="L162" i="4"/>
  <c r="L21" i="6" s="1"/>
  <c r="K162" i="4"/>
  <c r="K21" i="6" s="1"/>
  <c r="J162" i="4"/>
  <c r="J21" i="6" s="1"/>
  <c r="I162" i="4"/>
  <c r="I21" i="6" s="1"/>
  <c r="H162" i="4"/>
  <c r="H21" i="6" s="1"/>
  <c r="G162" i="4"/>
  <c r="G21" i="6" s="1"/>
  <c r="F162" i="4"/>
  <c r="F21" i="6" s="1"/>
  <c r="E162" i="4"/>
  <c r="E21" i="6" s="1"/>
  <c r="C162" i="4"/>
  <c r="C21" i="6" s="1"/>
  <c r="X153" i="4"/>
  <c r="X20" i="6" s="1"/>
  <c r="AB144" i="4"/>
  <c r="AB19" i="6" s="1"/>
  <c r="AB135" i="4"/>
  <c r="AB18" i="6" s="1"/>
  <c r="T135" i="4"/>
  <c r="T18" i="6" s="1"/>
  <c r="S135" i="4"/>
  <c r="S18" i="6" s="1"/>
  <c r="Q135" i="4"/>
  <c r="Q18" i="6" s="1"/>
  <c r="P135" i="4"/>
  <c r="P18" i="6" s="1"/>
  <c r="K135" i="4"/>
  <c r="K18" i="6" s="1"/>
  <c r="J135" i="4"/>
  <c r="J18" i="6" s="1"/>
  <c r="C135" i="4"/>
  <c r="C18" i="6" s="1"/>
  <c r="AA126" i="4"/>
  <c r="AA17" i="6" s="1"/>
  <c r="Z126" i="4"/>
  <c r="Z17" i="6" s="1"/>
  <c r="Y126" i="4"/>
  <c r="Y17" i="6" s="1"/>
  <c r="X126" i="4"/>
  <c r="X17" i="6" s="1"/>
  <c r="W126" i="4"/>
  <c r="W17" i="6" s="1"/>
  <c r="V126" i="4"/>
  <c r="V17" i="6" s="1"/>
  <c r="U126" i="4"/>
  <c r="U17" i="6" s="1"/>
  <c r="T126" i="4"/>
  <c r="T17" i="6" s="1"/>
  <c r="S126" i="4"/>
  <c r="S17" i="6" s="1"/>
  <c r="R126" i="4"/>
  <c r="R17" i="6" s="1"/>
  <c r="Q126" i="4"/>
  <c r="Q17" i="6" s="1"/>
  <c r="P126" i="4"/>
  <c r="P17" i="6" s="1"/>
  <c r="O126" i="4"/>
  <c r="O17" i="6" s="1"/>
  <c r="N126" i="4"/>
  <c r="N17" i="6" s="1"/>
  <c r="M126" i="4"/>
  <c r="M17" i="6" s="1"/>
  <c r="L126" i="4"/>
  <c r="L17" i="6" s="1"/>
  <c r="K126" i="4"/>
  <c r="K17" i="6" s="1"/>
  <c r="J126" i="4"/>
  <c r="J17" i="6" s="1"/>
  <c r="I126" i="4"/>
  <c r="I17" i="6" s="1"/>
  <c r="H126" i="4"/>
  <c r="H17" i="6" s="1"/>
  <c r="G126" i="4"/>
  <c r="G17" i="6" s="1"/>
  <c r="F126" i="4"/>
  <c r="F17" i="6" s="1"/>
  <c r="E126" i="4"/>
  <c r="E17" i="6" s="1"/>
  <c r="D126" i="4"/>
  <c r="D17" i="6" s="1"/>
  <c r="C126" i="4"/>
  <c r="C17" i="6" s="1"/>
  <c r="AB117" i="4"/>
  <c r="AB16" i="6" s="1"/>
  <c r="AA117" i="4"/>
  <c r="AA16" i="6" s="1"/>
  <c r="Z117" i="4"/>
  <c r="Z16" i="6" s="1"/>
  <c r="Y117" i="4"/>
  <c r="Y16" i="6" s="1"/>
  <c r="X117" i="4"/>
  <c r="X16" i="6" s="1"/>
  <c r="W117" i="4"/>
  <c r="W16" i="6" s="1"/>
  <c r="V117" i="4"/>
  <c r="V16" i="6" s="1"/>
  <c r="U117" i="4"/>
  <c r="U16" i="6" s="1"/>
  <c r="T117" i="4"/>
  <c r="T16" i="6" s="1"/>
  <c r="S117" i="4"/>
  <c r="S16" i="6" s="1"/>
  <c r="R117" i="4"/>
  <c r="R16" i="6" s="1"/>
  <c r="Q117" i="4"/>
  <c r="Q16" i="6" s="1"/>
  <c r="P117" i="4"/>
  <c r="P16" i="6" s="1"/>
  <c r="O117" i="4"/>
  <c r="O16" i="6" s="1"/>
  <c r="N117" i="4"/>
  <c r="N16" i="6" s="1"/>
  <c r="M117" i="4"/>
  <c r="M16" i="6" s="1"/>
  <c r="L117" i="4"/>
  <c r="L16" i="6" s="1"/>
  <c r="K117" i="4"/>
  <c r="K16" i="6" s="1"/>
  <c r="J117" i="4"/>
  <c r="J16" i="6" s="1"/>
  <c r="I117" i="4"/>
  <c r="I16" i="6" s="1"/>
  <c r="H117" i="4"/>
  <c r="H16" i="6" s="1"/>
  <c r="F117" i="4"/>
  <c r="F16" i="6" s="1"/>
  <c r="E117" i="4"/>
  <c r="E16" i="6" s="1"/>
  <c r="D117" i="4"/>
  <c r="D16" i="6" s="1"/>
  <c r="C117" i="4"/>
  <c r="C16" i="6" s="1"/>
  <c r="AB108" i="4"/>
  <c r="AB15" i="6" s="1"/>
  <c r="AA108" i="4"/>
  <c r="AA15" i="6" s="1"/>
  <c r="Z108" i="4"/>
  <c r="Z15" i="6" s="1"/>
  <c r="Y108" i="4"/>
  <c r="Y15" i="6" s="1"/>
  <c r="X108" i="4"/>
  <c r="X15" i="6" s="1"/>
  <c r="W108" i="4"/>
  <c r="W15" i="6" s="1"/>
  <c r="V108" i="4"/>
  <c r="V15" i="6" s="1"/>
  <c r="U108" i="4"/>
  <c r="U15" i="6" s="1"/>
  <c r="T108" i="4"/>
  <c r="T15" i="6" s="1"/>
  <c r="S108" i="4"/>
  <c r="S15" i="6" s="1"/>
  <c r="R108" i="4"/>
  <c r="R15" i="6" s="1"/>
  <c r="Q108" i="4"/>
  <c r="Q15" i="6" s="1"/>
  <c r="P108" i="4"/>
  <c r="P15" i="6" s="1"/>
  <c r="O108" i="4"/>
  <c r="O15" i="6" s="1"/>
  <c r="N108" i="4"/>
  <c r="N15" i="6" s="1"/>
  <c r="M108" i="4"/>
  <c r="M15" i="6" s="1"/>
  <c r="L108" i="4"/>
  <c r="L15" i="6" s="1"/>
  <c r="K108" i="4"/>
  <c r="K15" i="6" s="1"/>
  <c r="J108" i="4"/>
  <c r="J15" i="6" s="1"/>
  <c r="I108" i="4"/>
  <c r="I15" i="6" s="1"/>
  <c r="H108" i="4"/>
  <c r="H15" i="6" s="1"/>
  <c r="G108" i="4"/>
  <c r="G15" i="6" s="1"/>
  <c r="F108" i="4"/>
  <c r="F15" i="6" s="1"/>
  <c r="E108" i="4"/>
  <c r="E15" i="6" s="1"/>
  <c r="D108" i="4"/>
  <c r="D15" i="6" s="1"/>
  <c r="C108" i="4"/>
  <c r="C15" i="6" s="1"/>
  <c r="R99" i="4"/>
  <c r="R14" i="6" s="1"/>
  <c r="Q99" i="4"/>
  <c r="Q14" i="6" s="1"/>
  <c r="P99" i="4"/>
  <c r="P14" i="6" s="1"/>
  <c r="M99" i="4"/>
  <c r="M14" i="6" s="1"/>
  <c r="K99" i="4"/>
  <c r="K14" i="6" s="1"/>
  <c r="J99" i="4"/>
  <c r="J14" i="6" s="1"/>
  <c r="C99" i="4"/>
  <c r="C14" i="6" s="1"/>
  <c r="R91" i="4"/>
  <c r="Q91" i="4"/>
  <c r="P91" i="4"/>
  <c r="M91" i="4"/>
  <c r="K91" i="4"/>
  <c r="J91" i="4"/>
  <c r="C91" i="4"/>
  <c r="AB82" i="4"/>
  <c r="AB13" i="6" s="1"/>
  <c r="AA82" i="4"/>
  <c r="AA13" i="6" s="1"/>
  <c r="Z82" i="4"/>
  <c r="Z13" i="6" s="1"/>
  <c r="Y82" i="4"/>
  <c r="Y13" i="6" s="1"/>
  <c r="X82" i="4"/>
  <c r="X13" i="6" s="1"/>
  <c r="W82" i="4"/>
  <c r="W13" i="6" s="1"/>
  <c r="V82" i="4"/>
  <c r="V13" i="6" s="1"/>
  <c r="U82" i="4"/>
  <c r="U13" i="6" s="1"/>
  <c r="T82" i="4"/>
  <c r="T13" i="6" s="1"/>
  <c r="S82" i="4"/>
  <c r="S13" i="6" s="1"/>
  <c r="R82" i="4"/>
  <c r="R13" i="6" s="1"/>
  <c r="Q82" i="4"/>
  <c r="Q13" i="6" s="1"/>
  <c r="P82" i="4"/>
  <c r="P13" i="6" s="1"/>
  <c r="O82" i="4"/>
  <c r="O13" i="6" s="1"/>
  <c r="N82" i="4"/>
  <c r="N13" i="6" s="1"/>
  <c r="M82" i="4"/>
  <c r="M13" i="6" s="1"/>
  <c r="L82" i="4"/>
  <c r="L13" i="6" s="1"/>
  <c r="K82" i="4"/>
  <c r="K13" i="6" s="1"/>
  <c r="J82" i="4"/>
  <c r="J13" i="6" s="1"/>
  <c r="I82" i="4"/>
  <c r="I13" i="6" s="1"/>
  <c r="H82" i="4"/>
  <c r="H13" i="6" s="1"/>
  <c r="F82" i="4"/>
  <c r="F13" i="6" s="1"/>
  <c r="E82" i="4"/>
  <c r="E13" i="6" s="1"/>
  <c r="D82" i="4"/>
  <c r="D13" i="6" s="1"/>
  <c r="C82" i="4"/>
  <c r="U73" i="4"/>
  <c r="U11" i="6" s="1"/>
  <c r="R73" i="4"/>
  <c r="R11" i="6" s="1"/>
  <c r="Q73" i="4"/>
  <c r="Q11" i="6" s="1"/>
  <c r="P73" i="4"/>
  <c r="P11" i="6" s="1"/>
  <c r="M73" i="4"/>
  <c r="M11" i="6" s="1"/>
  <c r="K73" i="4"/>
  <c r="K11" i="6" s="1"/>
  <c r="J73" i="4"/>
  <c r="J11" i="6" s="1"/>
  <c r="I73" i="4"/>
  <c r="I11" i="6" s="1"/>
  <c r="H73" i="4"/>
  <c r="H11" i="6" s="1"/>
  <c r="F73" i="4"/>
  <c r="F11" i="6" s="1"/>
  <c r="E73" i="4"/>
  <c r="E11" i="6" s="1"/>
  <c r="D73" i="4"/>
  <c r="D11" i="6" s="1"/>
  <c r="U64" i="4"/>
  <c r="U10" i="6" s="1"/>
  <c r="Q64" i="4"/>
  <c r="Q10" i="6" s="1"/>
  <c r="P64" i="4"/>
  <c r="P10" i="6" s="1"/>
  <c r="M64" i="4"/>
  <c r="M10" i="6" s="1"/>
  <c r="J64" i="4"/>
  <c r="J10" i="6" s="1"/>
  <c r="C64" i="4"/>
  <c r="C10" i="6" s="1"/>
  <c r="Q56" i="4"/>
  <c r="Q55" i="4" s="1"/>
  <c r="Q9" i="6" s="1"/>
  <c r="P56" i="4"/>
  <c r="P55" i="4" s="1"/>
  <c r="P9" i="6" s="1"/>
  <c r="M56" i="4"/>
  <c r="M55" i="4" s="1"/>
  <c r="M9" i="6" s="1"/>
  <c r="K56" i="4"/>
  <c r="K55" i="4" s="1"/>
  <c r="K9" i="6" s="1"/>
  <c r="J56" i="4"/>
  <c r="J55" i="4" s="1"/>
  <c r="J9" i="6" s="1"/>
  <c r="AB55" i="4"/>
  <c r="C55" i="4"/>
  <c r="C9" i="6" s="1"/>
  <c r="Q47" i="4"/>
  <c r="Q46" i="4" s="1"/>
  <c r="Q8" i="6" s="1"/>
  <c r="P47" i="4"/>
  <c r="P46" i="4" s="1"/>
  <c r="P8" i="6" s="1"/>
  <c r="M47" i="4"/>
  <c r="L47" i="4"/>
  <c r="K47" i="4"/>
  <c r="K46" i="4" s="1"/>
  <c r="K8" i="6" s="1"/>
  <c r="J47" i="4"/>
  <c r="J46" i="4" s="1"/>
  <c r="J8" i="6" s="1"/>
  <c r="M46" i="4"/>
  <c r="M8" i="6" s="1"/>
  <c r="L46" i="4"/>
  <c r="L8" i="6" s="1"/>
  <c r="C46" i="4"/>
  <c r="C8" i="6" s="1"/>
  <c r="AA38" i="4"/>
  <c r="AA37" i="4" s="1"/>
  <c r="AA7" i="6" s="1"/>
  <c r="V38" i="4"/>
  <c r="V37" i="4" s="1"/>
  <c r="V7" i="6" s="1"/>
  <c r="U38" i="4"/>
  <c r="U37" i="4" s="1"/>
  <c r="U7" i="6" s="1"/>
  <c r="T38" i="4"/>
  <c r="S38" i="4"/>
  <c r="R38" i="4"/>
  <c r="Q38" i="4"/>
  <c r="P38" i="4"/>
  <c r="P37" i="4" s="1"/>
  <c r="P7" i="6" s="1"/>
  <c r="N38" i="4"/>
  <c r="N37" i="4" s="1"/>
  <c r="N7" i="6" s="1"/>
  <c r="M38" i="4"/>
  <c r="M37" i="4" s="1"/>
  <c r="M7" i="6" s="1"/>
  <c r="L38" i="4"/>
  <c r="L37" i="4" s="1"/>
  <c r="L7" i="6" s="1"/>
  <c r="K38" i="4"/>
  <c r="K37" i="4" s="1"/>
  <c r="K7" i="6" s="1"/>
  <c r="J38" i="4"/>
  <c r="J37" i="4" s="1"/>
  <c r="J7" i="6" s="1"/>
  <c r="I38" i="4"/>
  <c r="I37" i="4" s="1"/>
  <c r="I7" i="6" s="1"/>
  <c r="H38" i="4"/>
  <c r="G38" i="4"/>
  <c r="G37" i="4" s="1"/>
  <c r="G7" i="6" s="1"/>
  <c r="F38" i="4"/>
  <c r="F37" i="4" s="1"/>
  <c r="F7" i="6" s="1"/>
  <c r="E38" i="4"/>
  <c r="E37" i="4" s="1"/>
  <c r="E7" i="6" s="1"/>
  <c r="C38" i="4"/>
  <c r="C37" i="4" s="1"/>
  <c r="C7" i="6" s="1"/>
  <c r="R37" i="4"/>
  <c r="R7" i="6" s="1"/>
  <c r="Q37" i="4"/>
  <c r="Q7" i="6" s="1"/>
  <c r="H37" i="4"/>
  <c r="H7" i="6" s="1"/>
  <c r="AB29" i="4"/>
  <c r="AB28" i="4" s="1"/>
  <c r="AB6" i="6" s="1"/>
  <c r="R29" i="4"/>
  <c r="R28" i="4" s="1"/>
  <c r="R6" i="6" s="1"/>
  <c r="Q29" i="4"/>
  <c r="Q28" i="4" s="1"/>
  <c r="Q6" i="6" s="1"/>
  <c r="P29" i="4"/>
  <c r="P28" i="4" s="1"/>
  <c r="P6" i="6" s="1"/>
  <c r="O29" i="4"/>
  <c r="O28" i="4" s="1"/>
  <c r="O6" i="6" s="1"/>
  <c r="M29" i="4"/>
  <c r="M28" i="4" s="1"/>
  <c r="M6" i="6" s="1"/>
  <c r="L29" i="4"/>
  <c r="L28" i="4" s="1"/>
  <c r="L6" i="6" s="1"/>
  <c r="K29" i="4"/>
  <c r="K28" i="4" s="1"/>
  <c r="K6" i="6" s="1"/>
  <c r="J29" i="4"/>
  <c r="J28" i="4" s="1"/>
  <c r="J6" i="6" s="1"/>
  <c r="E29" i="4"/>
  <c r="E28" i="4" s="1"/>
  <c r="E6" i="6" s="1"/>
  <c r="C29" i="4"/>
  <c r="C28" i="4" s="1"/>
  <c r="C6" i="6" s="1"/>
  <c r="AB20" i="4"/>
  <c r="AA20" i="4"/>
  <c r="Z20" i="4"/>
  <c r="V20" i="4"/>
  <c r="U20" i="4"/>
  <c r="T20" i="4"/>
  <c r="R20" i="4"/>
  <c r="Q20" i="4"/>
  <c r="P20" i="4"/>
  <c r="O20" i="4"/>
  <c r="M20" i="4"/>
  <c r="L20" i="4"/>
  <c r="K20" i="4"/>
  <c r="J20" i="4"/>
  <c r="I20" i="4"/>
  <c r="H20" i="4"/>
  <c r="G20" i="4"/>
  <c r="F20" i="4"/>
  <c r="E20" i="4"/>
  <c r="C20" i="4"/>
  <c r="AB19" i="4"/>
  <c r="AB5" i="6" s="1"/>
  <c r="AA19" i="4"/>
  <c r="AA5" i="6" s="1"/>
  <c r="Z19" i="4"/>
  <c r="Z5" i="6" s="1"/>
  <c r="V19" i="4"/>
  <c r="V5" i="6" s="1"/>
  <c r="U19" i="4"/>
  <c r="U5" i="6" s="1"/>
  <c r="T19" i="4"/>
  <c r="T5" i="6" s="1"/>
  <c r="R19" i="4"/>
  <c r="R5" i="6" s="1"/>
  <c r="Q19" i="4"/>
  <c r="Q5" i="6" s="1"/>
  <c r="P19" i="4"/>
  <c r="P5" i="6" s="1"/>
  <c r="O19" i="4"/>
  <c r="O5" i="6" s="1"/>
  <c r="M19" i="4"/>
  <c r="M5" i="6" s="1"/>
  <c r="L19" i="4"/>
  <c r="L5" i="6" s="1"/>
  <c r="K19" i="4"/>
  <c r="K5" i="6" s="1"/>
  <c r="J19" i="4"/>
  <c r="J5" i="6" s="1"/>
  <c r="I19" i="4"/>
  <c r="I5" i="6" s="1"/>
  <c r="H19" i="4"/>
  <c r="H5" i="6" s="1"/>
  <c r="G19" i="4"/>
  <c r="G5" i="6" s="1"/>
  <c r="F19" i="4"/>
  <c r="F5" i="6" s="1"/>
  <c r="E19" i="4"/>
  <c r="E5" i="6" s="1"/>
  <c r="C19" i="4"/>
  <c r="C5" i="6" s="1"/>
  <c r="AB11" i="4"/>
  <c r="AA11" i="4"/>
  <c r="Z11" i="4"/>
  <c r="Y11" i="4"/>
  <c r="X11" i="4"/>
  <c r="W11" i="4"/>
  <c r="V11" i="4"/>
  <c r="U11" i="4"/>
  <c r="T11" i="4"/>
  <c r="T10" i="4" s="1"/>
  <c r="T4" i="6" s="1"/>
  <c r="S11" i="4"/>
  <c r="R11" i="4"/>
  <c r="Q11" i="4"/>
  <c r="P11" i="4"/>
  <c r="P10" i="4" s="1"/>
  <c r="P4" i="6" s="1"/>
  <c r="N11" i="4"/>
  <c r="M11" i="4"/>
  <c r="L11" i="4"/>
  <c r="K11" i="4"/>
  <c r="K10" i="4" s="1"/>
  <c r="K4" i="6" s="1"/>
  <c r="J11" i="4"/>
  <c r="I11" i="4"/>
  <c r="H11" i="4"/>
  <c r="F11" i="4"/>
  <c r="F10" i="4" s="1"/>
  <c r="F4" i="6" s="1"/>
  <c r="E11" i="4"/>
  <c r="D11" i="4"/>
  <c r="C11" i="4"/>
  <c r="AB10" i="4"/>
  <c r="AB4" i="6" s="1"/>
  <c r="AA10" i="4"/>
  <c r="AA4" i="6" s="1"/>
  <c r="Z10" i="4"/>
  <c r="Z4" i="6" s="1"/>
  <c r="Y10" i="4"/>
  <c r="Y4" i="6" s="1"/>
  <c r="X10" i="4"/>
  <c r="X4" i="6" s="1"/>
  <c r="W10" i="4"/>
  <c r="W4" i="6" s="1"/>
  <c r="V10" i="4"/>
  <c r="V4" i="6" s="1"/>
  <c r="U10" i="4"/>
  <c r="U4" i="6" s="1"/>
  <c r="S10" i="4"/>
  <c r="S4" i="6" s="1"/>
  <c r="R10" i="4"/>
  <c r="R4" i="6" s="1"/>
  <c r="Q10" i="4"/>
  <c r="Q4" i="6" s="1"/>
  <c r="N10" i="4"/>
  <c r="N4" i="6" s="1"/>
  <c r="M10" i="4"/>
  <c r="M4" i="6" s="1"/>
  <c r="L10" i="4"/>
  <c r="L4" i="6" s="1"/>
  <c r="J10" i="4"/>
  <c r="J4" i="6" s="1"/>
  <c r="I10" i="4"/>
  <c r="I4" i="6" s="1"/>
  <c r="H10" i="4"/>
  <c r="H4" i="6" s="1"/>
  <c r="E10" i="4"/>
  <c r="E4" i="6" s="1"/>
  <c r="D10" i="4"/>
  <c r="D4" i="6" s="1"/>
  <c r="C10" i="4"/>
  <c r="C4" i="6" s="1"/>
  <c r="O4" i="8" l="1"/>
  <c r="N23" i="8"/>
  <c r="P26" i="8"/>
  <c r="AG4" i="6"/>
  <c r="P21" i="8"/>
  <c r="P25" i="8"/>
  <c r="P30" i="8"/>
  <c r="C42" i="8"/>
  <c r="AE24" i="6"/>
  <c r="AF24" i="6"/>
  <c r="AG24" i="6"/>
  <c r="AE26" i="6"/>
  <c r="AG26" i="6"/>
  <c r="AF26" i="6"/>
  <c r="J41" i="8"/>
  <c r="J43" i="8"/>
  <c r="J42" i="8"/>
  <c r="J44" i="8"/>
  <c r="O9" i="8"/>
  <c r="N9" i="8"/>
  <c r="M9" i="8"/>
  <c r="P9" i="8"/>
  <c r="M31" i="8"/>
  <c r="P31" i="8"/>
  <c r="N31" i="8"/>
  <c r="O31" i="8"/>
  <c r="S43" i="6"/>
  <c r="S42" i="6"/>
  <c r="S44" i="6"/>
  <c r="O42" i="6"/>
  <c r="O43" i="6"/>
  <c r="O44" i="6"/>
  <c r="AF8" i="6"/>
  <c r="AE8" i="6"/>
  <c r="AG8" i="6"/>
  <c r="AF31" i="6"/>
  <c r="AG31" i="6"/>
  <c r="AE31" i="6"/>
  <c r="AE34" i="6"/>
  <c r="AF34" i="6"/>
  <c r="AG34" i="6"/>
  <c r="G43" i="8"/>
  <c r="G41" i="8"/>
  <c r="G42" i="8"/>
  <c r="G44" i="8"/>
  <c r="K41" i="8"/>
  <c r="K44" i="8"/>
  <c r="K43" i="8"/>
  <c r="K42" i="8"/>
  <c r="O6" i="8"/>
  <c r="P6" i="8"/>
  <c r="N6" i="8"/>
  <c r="M6" i="8"/>
  <c r="O10" i="8"/>
  <c r="N10" i="8"/>
  <c r="M10" i="8"/>
  <c r="P10" i="8"/>
  <c r="P15" i="8"/>
  <c r="M19" i="8"/>
  <c r="P19" i="8"/>
  <c r="O19" i="8"/>
  <c r="N19" i="8"/>
  <c r="M22" i="8"/>
  <c r="O22" i="8"/>
  <c r="N22" i="8"/>
  <c r="P22" i="8"/>
  <c r="M26" i="8"/>
  <c r="O26" i="8"/>
  <c r="N26" i="8"/>
  <c r="M27" i="8"/>
  <c r="O27" i="8"/>
  <c r="P27" i="8"/>
  <c r="M32" i="8"/>
  <c r="O32" i="8"/>
  <c r="P32" i="8"/>
  <c r="N32" i="8"/>
  <c r="P4" i="8"/>
  <c r="C44" i="8"/>
  <c r="I44" i="6"/>
  <c r="I42" i="6"/>
  <c r="I43" i="6"/>
  <c r="R43" i="6"/>
  <c r="R42" i="6"/>
  <c r="R44" i="6"/>
  <c r="Z44" i="6"/>
  <c r="Z42" i="6"/>
  <c r="Z43" i="6"/>
  <c r="C12" i="6"/>
  <c r="C13" i="6"/>
  <c r="AE20" i="6"/>
  <c r="AF20" i="6"/>
  <c r="AG20" i="6"/>
  <c r="AE30" i="6"/>
  <c r="AG30" i="6"/>
  <c r="AF30" i="6"/>
  <c r="AF32" i="6"/>
  <c r="AE32" i="6"/>
  <c r="AG32" i="6"/>
  <c r="AF36" i="6"/>
  <c r="AE36" i="6"/>
  <c r="AG36" i="6"/>
  <c r="F41" i="8"/>
  <c r="F43" i="8"/>
  <c r="F44" i="8"/>
  <c r="F42" i="8"/>
  <c r="M7" i="8"/>
  <c r="P7" i="8"/>
  <c r="N7" i="8"/>
  <c r="O7" i="8"/>
  <c r="M11" i="8"/>
  <c r="N11" i="8"/>
  <c r="P11" i="8"/>
  <c r="O11" i="8"/>
  <c r="M21" i="8"/>
  <c r="N21" i="8"/>
  <c r="O21" i="8"/>
  <c r="M38" i="8"/>
  <c r="P38" i="8"/>
  <c r="O38" i="8"/>
  <c r="N38" i="8"/>
  <c r="E44" i="6"/>
  <c r="E43" i="6"/>
  <c r="E42" i="6"/>
  <c r="N42" i="6"/>
  <c r="N43" i="6"/>
  <c r="N44" i="6"/>
  <c r="AA42" i="6"/>
  <c r="AA44" i="6"/>
  <c r="AA43" i="6"/>
  <c r="AG7" i="6"/>
  <c r="AE7" i="6"/>
  <c r="AF7" i="6"/>
  <c r="AF16" i="6"/>
  <c r="AE16" i="6"/>
  <c r="AG16" i="6"/>
  <c r="AG21" i="6"/>
  <c r="AE21" i="6"/>
  <c r="AF21" i="6"/>
  <c r="AF22" i="6"/>
  <c r="AG22" i="6"/>
  <c r="AE22" i="6"/>
  <c r="F43" i="6"/>
  <c r="F44" i="6"/>
  <c r="F42" i="6"/>
  <c r="K42" i="6"/>
  <c r="K44" i="6"/>
  <c r="K43" i="6"/>
  <c r="P44" i="6"/>
  <c r="P43" i="6"/>
  <c r="P42" i="6"/>
  <c r="T43" i="6"/>
  <c r="T42" i="6"/>
  <c r="T44" i="6"/>
  <c r="X42" i="6"/>
  <c r="X44" i="6"/>
  <c r="X43" i="6"/>
  <c r="AB42" i="6"/>
  <c r="AB44" i="6"/>
  <c r="AB43" i="6"/>
  <c r="G44" i="6"/>
  <c r="G43" i="6"/>
  <c r="G42" i="6"/>
  <c r="AE9" i="6"/>
  <c r="AG9" i="6"/>
  <c r="AF9" i="6"/>
  <c r="AF10" i="6"/>
  <c r="AE10" i="6"/>
  <c r="AG10" i="6"/>
  <c r="AF17" i="6"/>
  <c r="AE17" i="6"/>
  <c r="AG17" i="6"/>
  <c r="AF25" i="6"/>
  <c r="AE25" i="6"/>
  <c r="AG25" i="6"/>
  <c r="AG27" i="6"/>
  <c r="AE27" i="6"/>
  <c r="AF27" i="6"/>
  <c r="AE29" i="6"/>
  <c r="AG29" i="6"/>
  <c r="AF29" i="6"/>
  <c r="AF35" i="6"/>
  <c r="AG35" i="6"/>
  <c r="AE35" i="6"/>
  <c r="AF37" i="6"/>
  <c r="AG37" i="6"/>
  <c r="AE37" i="6"/>
  <c r="AF38" i="6"/>
  <c r="AG38" i="6"/>
  <c r="AE38" i="6"/>
  <c r="D41" i="8"/>
  <c r="D44" i="8"/>
  <c r="D42" i="8"/>
  <c r="D43" i="8"/>
  <c r="H41" i="8"/>
  <c r="H43" i="8"/>
  <c r="H42" i="8"/>
  <c r="H44" i="8"/>
  <c r="M5" i="8"/>
  <c r="O5" i="8"/>
  <c r="P5" i="8"/>
  <c r="N5" i="8"/>
  <c r="M13" i="8"/>
  <c r="P13" i="8"/>
  <c r="O13" i="8"/>
  <c r="N13" i="8"/>
  <c r="M16" i="8"/>
  <c r="O16" i="8"/>
  <c r="N16" i="8"/>
  <c r="P16" i="8"/>
  <c r="M20" i="8"/>
  <c r="O20" i="8"/>
  <c r="N20" i="8"/>
  <c r="P20" i="8"/>
  <c r="M23" i="8"/>
  <c r="O23" i="8"/>
  <c r="P23" i="8"/>
  <c r="M28" i="8"/>
  <c r="P28" i="8"/>
  <c r="O28" i="8"/>
  <c r="N28" i="8"/>
  <c r="M33" i="8"/>
  <c r="N33" i="8"/>
  <c r="O33" i="8"/>
  <c r="P33" i="8"/>
  <c r="M4" i="8"/>
  <c r="C41" i="8"/>
  <c r="D44" i="6"/>
  <c r="D43" i="6"/>
  <c r="D42" i="6"/>
  <c r="M42" i="6"/>
  <c r="M43" i="6"/>
  <c r="M44" i="6"/>
  <c r="V42" i="6"/>
  <c r="V43" i="6"/>
  <c r="V44" i="6"/>
  <c r="AG11" i="6"/>
  <c r="AE11" i="6"/>
  <c r="AF11" i="6"/>
  <c r="AF14" i="6"/>
  <c r="AE14" i="6"/>
  <c r="AG14" i="6"/>
  <c r="AE23" i="6"/>
  <c r="AG23" i="6"/>
  <c r="AF23" i="6"/>
  <c r="AF28" i="6"/>
  <c r="AG28" i="6"/>
  <c r="AE28" i="6"/>
  <c r="M8" i="8"/>
  <c r="P8" i="8"/>
  <c r="O8" i="8"/>
  <c r="N8" i="8"/>
  <c r="M15" i="8"/>
  <c r="N15" i="8"/>
  <c r="O15" i="8"/>
  <c r="M17" i="8"/>
  <c r="O17" i="8"/>
  <c r="N17" i="8"/>
  <c r="M25" i="8"/>
  <c r="N25" i="8"/>
  <c r="O25" i="8"/>
  <c r="M30" i="8"/>
  <c r="N30" i="8"/>
  <c r="O30" i="8"/>
  <c r="M35" i="8"/>
  <c r="P35" i="8"/>
  <c r="N35" i="8"/>
  <c r="O35" i="8"/>
  <c r="C43" i="8"/>
  <c r="J44" i="6"/>
  <c r="J42" i="6"/>
  <c r="J43" i="6"/>
  <c r="W44" i="6"/>
  <c r="W43" i="6"/>
  <c r="W42" i="6"/>
  <c r="W41" i="6" s="1"/>
  <c r="H42" i="6"/>
  <c r="H44" i="6"/>
  <c r="H43" i="6"/>
  <c r="L44" i="6"/>
  <c r="L42" i="6"/>
  <c r="L43" i="6"/>
  <c r="Q43" i="6"/>
  <c r="Q44" i="6"/>
  <c r="Q42" i="6"/>
  <c r="U44" i="6"/>
  <c r="U42" i="6"/>
  <c r="U43" i="6"/>
  <c r="Y43" i="6"/>
  <c r="Y44" i="6"/>
  <c r="Y42" i="6"/>
  <c r="Y41" i="6" s="1"/>
  <c r="AF5" i="6"/>
  <c r="AF43" i="6" s="1"/>
  <c r="AG5" i="6"/>
  <c r="AE5" i="6"/>
  <c r="AE6" i="6"/>
  <c r="AG6" i="6"/>
  <c r="AF6" i="6"/>
  <c r="AG15" i="6"/>
  <c r="AF15" i="6"/>
  <c r="AE15" i="6"/>
  <c r="AG18" i="6"/>
  <c r="AF18" i="6"/>
  <c r="AE18" i="6"/>
  <c r="AE19" i="6"/>
  <c r="AG19" i="6"/>
  <c r="AF19" i="6"/>
  <c r="AE33" i="6"/>
  <c r="AF33" i="6"/>
  <c r="AG33" i="6"/>
  <c r="AE39" i="6"/>
  <c r="AG39" i="6"/>
  <c r="AF39" i="6"/>
  <c r="E41" i="8"/>
  <c r="E44" i="8"/>
  <c r="E42" i="8"/>
  <c r="E43" i="8"/>
  <c r="I41" i="8"/>
  <c r="I43" i="8"/>
  <c r="I42" i="8"/>
  <c r="I44" i="8"/>
  <c r="M12" i="8"/>
  <c r="P12" i="8"/>
  <c r="O12" i="8"/>
  <c r="N12" i="8"/>
  <c r="M14" i="8"/>
  <c r="P14" i="8"/>
  <c r="O14" i="8"/>
  <c r="N14" i="8"/>
  <c r="P17" i="8"/>
  <c r="M18" i="8"/>
  <c r="N18" i="8"/>
  <c r="P18" i="8"/>
  <c r="O18" i="8"/>
  <c r="M24" i="8"/>
  <c r="O24" i="8"/>
  <c r="P24" i="8"/>
  <c r="N24" i="8"/>
  <c r="N27" i="8"/>
  <c r="M29" i="8"/>
  <c r="O29" i="8"/>
  <c r="N29" i="8"/>
  <c r="P29" i="8"/>
  <c r="M34" i="8"/>
  <c r="N34" i="8"/>
  <c r="O34" i="8"/>
  <c r="P34" i="8"/>
  <c r="M37" i="8"/>
  <c r="O37" i="8"/>
  <c r="N37" i="8"/>
  <c r="P37" i="8"/>
  <c r="N4" i="8"/>
  <c r="E92" i="8"/>
  <c r="E103" i="8"/>
  <c r="AE4" i="6"/>
  <c r="AF4" i="6"/>
  <c r="X41" i="6" l="1"/>
  <c r="AD41" i="6"/>
  <c r="AE42" i="6"/>
  <c r="AD5" i="6"/>
  <c r="N42" i="8"/>
  <c r="O43" i="8"/>
  <c r="P44" i="8"/>
  <c r="AF13" i="6"/>
  <c r="AE13" i="6"/>
  <c r="AG13" i="6"/>
  <c r="AF12" i="6"/>
  <c r="AE12" i="6"/>
  <c r="AG12" i="6"/>
  <c r="O44" i="8" l="1"/>
  <c r="AG44" i="6"/>
  <c r="I42" i="7"/>
  <c r="I44" i="7"/>
  <c r="I41" i="7"/>
  <c r="N4" i="7"/>
  <c r="N44" i="7" s="1"/>
  <c r="P46" i="7" s="1"/>
  <c r="L4" i="7"/>
  <c r="L42" i="7" s="1"/>
  <c r="M4" i="7"/>
  <c r="M43" i="7" s="1"/>
  <c r="M44" i="7" l="1"/>
</calcChain>
</file>

<file path=xl/sharedStrings.xml><?xml version="1.0" encoding="utf-8"?>
<sst xmlns="http://schemas.openxmlformats.org/spreadsheetml/2006/main" count="4760" uniqueCount="968">
  <si>
    <t>Fase</t>
  </si>
  <si>
    <t>Actividades</t>
  </si>
  <si>
    <t>Descripción</t>
  </si>
  <si>
    <t xml:space="preserve">Fase de Construcción </t>
  </si>
  <si>
    <t>Se desplazará a la zona los equipos que permitan la construcción de las instalaciones temporales. Posteriormente, se desplazará a la zona, los equipos necesarios para la construcción de la totalidad de infraestructura del parque.</t>
  </si>
  <si>
    <t>Los chaflanes servirán para delimitar las zonas donde se pretende realizar la intervención y que, los movimientos y desplazamientos que se realicen se encuentren por dentro de aquel esquema licenciado por la Autoridad.</t>
  </si>
  <si>
    <t>Corresponde a la construcción de la infraestructura donde se albergarán los equipos de la subestación (interruptores, seccionadores, transformadores de medición, transformador de potencia, celdas de media tensión, entre otros), así como los elementos de regulación y comando. Esta actividad incluye la construcción de cimentaciones, la implementación de una malla a tierra y la construcción de un cárcamo, el cual tiene por finalidad proteger el medio circundante de los transformadores, para que, en caso de un derrame de aceite dieléctrico, el aceite se pueda contener de manera segura al interior de este. Como parte de la infraestructura del edificio de control, se contará con oficinas, baños, almacenamiento, cuarto de residuos sólidos (por cada tipo) y zonas de parqueo.</t>
  </si>
  <si>
    <t>La nivelación del terreno es necesaria para asegurar que las estructuras de los módulos solares y los seguidores estén instaladas sobre una pendiente máxima admisible.  Teniendo en cuenta estos requisitos y la topografía del terreno, se evidencia que no se necesita un movimiento de tierras ni nivelación importante, razón por la cual, se realizará únicamente una homogenización de la pendiente utilizando tierra proveniente de esta actividad y de las posibles excavaciones.</t>
  </si>
  <si>
    <t xml:space="preserve">Corresponde a la conversión de la radiación solar en energía eléctrica, que tiene lugar en los módulos fotovoltaicos a instalar, siendo estos últimos los elementos base en la operación y funcionamiento del parque solar. Dentro de las actividades de operación se encuentra el control diario, revisión de indicados y funcionamiento de la infraestructura del parque solar. </t>
  </si>
  <si>
    <t>Fase de cierre y abandono.</t>
  </si>
  <si>
    <t>En primer lugar, se realizará la desconexión de los paneles. Posteriormente, y sin otro medio que el manual, se desmontarán los paneles y se dispondrán según las técnicas y normativas vigentes en el momento del cierre.</t>
  </si>
  <si>
    <t>Se realiza el desarme y retiro de las estructuras que sirvieron de soporte para los paneles solares. Las estructuras ya desarmadas se apilan en un lugar destinado para ello desde el cual serán cargadas a un camión para su transporte definitivo a una empresa autorizada para su correcto tratamiento y reutilización.</t>
  </si>
  <si>
    <t>Se procederá a la desconexión, desmontaje y retirada de los Centros de Inversión y Transformación y sus conexiones internas. Los equipos y demás componentes utilizados para su conexión serán entregados a un gestor autorizado para su tratamiento y reutilización.</t>
  </si>
  <si>
    <t xml:space="preserve">Se procederá a retirar todos los equipos y la infraestructura que la componen. Esto considera lo siguiente: Retiro de equipos de alta tensión, desarme y retiro de estructuras metálicas; retiro del cableado, retiro y disposición del aceite del transformador; retiro del transformador, se considera que todos los elementos anteriormente mencionados, con excepción del aceite del transformador, pueden ser reutilizados y/o reciclados. </t>
  </si>
  <si>
    <t>Luego de la restauración de las áreas intervenidas, el suelo quedará en una condición equivalente a su estado anterior al emplazamiento de las estructuras que dieron origen al Parque Solar. En particular, el suelo podrá ser utilizado para actividades agrícolas, particularmente en aquellos sectores donde hoy es viable esta actividad. La restauración consiste en un perfilado mecánico y descompactación con motoniveladora o retroexcavadora, utilizando los desechos de las excavaciones generados en las actividades de restauración. Esta actividad se realiza buscando obtener una superficie homogénea, que siga las líneas naturales de la pendiente del entorno, de manera similar a las condiciones existentes previamente a la construcción del proyecto. Se realiza un monitoreo de esta actividad utilizando antecedentes de estudios básicos generados previo al inicio de la construcción de aquellos lugares donde se instalen las obras permanentes, de modo de lograr la restauración del suelo en términos de cota y pendiente.</t>
  </si>
  <si>
    <t>Una vez realizadas estas tareas se restituirán las condiciones originales del terreno. Esto implica el retiro del relleno que genera la plataforma de la subestación, la demolición de las fundaciones de hormigón a 90 cm bajo el suelo y la demolición y retiro de las cimentaciones.</t>
  </si>
  <si>
    <t>Aspectos ambientales</t>
  </si>
  <si>
    <t>Se adecuará un espacio para ser utilizado para estacionamiento general de los vehículos que lleguen al área constructiva.</t>
  </si>
  <si>
    <t xml:space="preserve">Corresponde a la instalación de un pequeña torre, desde donde se controlará el ingreso y egreso de vehículos y personas. </t>
  </si>
  <si>
    <t>Mantenimiento de maquinaria y equipos de la construcción.</t>
  </si>
  <si>
    <t>Instalación de bodegas de almacenamiento general.</t>
  </si>
  <si>
    <t>Estacionamiento General.</t>
  </si>
  <si>
    <t>Instalación de una garita.</t>
  </si>
  <si>
    <t xml:space="preserve">Instalación de Grupo Electrógeno. </t>
  </si>
  <si>
    <t xml:space="preserve"> Transporte de equipos, materiales de construcción y personal.</t>
  </si>
  <si>
    <t>Instalación de estructuras de soporte y seguidores.</t>
  </si>
  <si>
    <t>Montaje de los módulos fotovoltaicos e instalación de inversores.</t>
  </si>
  <si>
    <t>Construcción de la infraestructura de la sub estación.</t>
  </si>
  <si>
    <t>Realización de pruebas para puesta en marcha</t>
  </si>
  <si>
    <t>Desmantelamiento de la infraestructura temporal</t>
  </si>
  <si>
    <t>Puesta en marcha.</t>
  </si>
  <si>
    <t>Retiro de paneles.</t>
  </si>
  <si>
    <t xml:space="preserve">Desmontaje de las estructuras soporte. </t>
  </si>
  <si>
    <t xml:space="preserve">Desmontaje de inversores y Centros de Transformación. </t>
  </si>
  <si>
    <t>Desmantelamiento de la SE y BESS.</t>
  </si>
  <si>
    <t xml:space="preserve">Desmantelamiento de Línea Eléctrica. </t>
  </si>
  <si>
    <t>Retiro de cimentaciones.</t>
  </si>
  <si>
    <t>Restauración del área intervenida.</t>
  </si>
  <si>
    <t>Transporte.</t>
  </si>
  <si>
    <t>Pruebas.</t>
  </si>
  <si>
    <t>Cierre de la fase constructiva.</t>
  </si>
  <si>
    <t>Operación del parque solar</t>
  </si>
  <si>
    <t>Operación de la subestación</t>
  </si>
  <si>
    <t>Habilitación de Instalación de Faenas para cierre.</t>
  </si>
  <si>
    <t>Desmantelamiento Planta Fotovoltaica.</t>
  </si>
  <si>
    <t>Restauración de la morfología de las áreas intervenidas.</t>
  </si>
  <si>
    <t>Nro.</t>
  </si>
  <si>
    <t>Comprende la instalación de un equipo que tiene como función convertir la llamada capacidad calorífica en energía mecánica y luego en energía eléctrica. Consiste en un motor y un alternador que están acoplados e insertan en una base con otros elementos. Este elemento contendrá: una batería, tanque de combustible, panel de control, cuadro y  silenciador.</t>
  </si>
  <si>
    <t>Corresponde a la instalación de oficinas temporales construidas con elementos desmontables, las mismas que serán retiradas cuando terminen las faenas de construcción.</t>
  </si>
  <si>
    <t xml:space="preserve"> Construcción de obras de drenaje. </t>
  </si>
  <si>
    <t xml:space="preserve"> Instalación de módulos fotovoltaicos.</t>
  </si>
  <si>
    <t>Estadía de personal.</t>
  </si>
  <si>
    <t>Corresponde al mantenimiento preventivo, mediante el cambio de lubricantes, filtros y remplazo de componentes que por el uso mecánico puedan irse desgastando.</t>
  </si>
  <si>
    <t>Fase operación y mantenimiento.</t>
  </si>
  <si>
    <t>Consiste en la instalación de infraestructura provisional necesaria para el normal desenvolvimiento de las actividades de cierre y abandono de las instalaciones construidas como parte del parque fotovoltaico.</t>
  </si>
  <si>
    <t xml:space="preserve">Adecuación del terreno. </t>
  </si>
  <si>
    <t>Se procederá con la adecuación del terreno para la instalación de las faenas como primera actividad, que consistirá en el desbroce de la vegetación existente en el sitio de interés, aplanado y mejoramiento del suelo.</t>
  </si>
  <si>
    <t>Instalación de baterías sanitarias portátiles</t>
  </si>
  <si>
    <t>Agua</t>
  </si>
  <si>
    <t>Flora</t>
  </si>
  <si>
    <t>Medio</t>
  </si>
  <si>
    <t>Componente</t>
  </si>
  <si>
    <t>Importancia</t>
  </si>
  <si>
    <t>Suelos</t>
  </si>
  <si>
    <t>Calidad del suelo.</t>
  </si>
  <si>
    <t>Procesos geomorfodinámicos</t>
  </si>
  <si>
    <t>Erosión.</t>
  </si>
  <si>
    <t>Inestabilidad.</t>
  </si>
  <si>
    <t>Estructura del suelo.</t>
  </si>
  <si>
    <t>Forma del terreno.</t>
  </si>
  <si>
    <t>Calidad del agua.</t>
  </si>
  <si>
    <t>Flujo del agua.</t>
  </si>
  <si>
    <t>Ruido.</t>
  </si>
  <si>
    <t>Físico</t>
  </si>
  <si>
    <t>Aves.</t>
  </si>
  <si>
    <t>Herpetofauna.</t>
  </si>
  <si>
    <t>Entomofauna</t>
  </si>
  <si>
    <t xml:space="preserve">Socio económico y cultural. </t>
  </si>
  <si>
    <t>Zonas de producción agropecuaria y agroforestal.</t>
  </si>
  <si>
    <t>Empleo.</t>
  </si>
  <si>
    <t>Comercio y producción.</t>
  </si>
  <si>
    <t xml:space="preserve">Salud y seguridad. </t>
  </si>
  <si>
    <t>Patrimonio:  Histórico, cultural y arqueológico.</t>
  </si>
  <si>
    <t>Paisaje.</t>
  </si>
  <si>
    <t>Turismo.</t>
  </si>
  <si>
    <t>Costumbres y tradiciones.</t>
  </si>
  <si>
    <t>Atmosféricos.</t>
  </si>
  <si>
    <t>Biótico</t>
  </si>
  <si>
    <t xml:space="preserve">Fauna </t>
  </si>
  <si>
    <t>Mamíferos.</t>
  </si>
  <si>
    <t>Armonía y confort</t>
  </si>
  <si>
    <t>Cobertura del suelo.</t>
  </si>
  <si>
    <t>Realización de pruebas para puesta en marcha.</t>
  </si>
  <si>
    <t>Desmantelamiento de la infraestructura temporal.</t>
  </si>
  <si>
    <t>x</t>
  </si>
  <si>
    <t>Calidad del aire.</t>
  </si>
  <si>
    <t>Tendido y colocación de conductores, vestido de estructuras.</t>
  </si>
  <si>
    <t>Fauna acuática</t>
  </si>
  <si>
    <t>Mantenimiento preventivo de los paneles soláres.</t>
  </si>
  <si>
    <t>Mantenimiento correctivo de paneles solares.</t>
  </si>
  <si>
    <t>Reparación de averías de inversores, incluso sustitución parcial o total; reparación de averías de CTs; reparación de averías de transformadores de potencia. Incluso sustitución; reparación en cuadros de protecciones de corriente continua y corriente alterna, tales como sustitución de fusibles, etc.; retiro y reemplazo de paneles dañados; cabe destacar que existirán insumos menores y eventuales. Estos corresponden a materiales y/o repuestos que serán requeridos por personal de mantenimiento y serán traídos al momento de realizar los procedimientos de mantención.</t>
  </si>
  <si>
    <t xml:space="preserve">Mantenimiento preeventivo de la sub estación. </t>
  </si>
  <si>
    <t xml:space="preserve">Mantenimiento correctivo de la sub estación. </t>
  </si>
  <si>
    <t>Mantenimiento de los elementos del parque voltaico.</t>
  </si>
  <si>
    <t>naturaleza</t>
  </si>
  <si>
    <t>probabilidad</t>
  </si>
  <si>
    <t>reversibilidad</t>
  </si>
  <si>
    <t xml:space="preserve">duración </t>
  </si>
  <si>
    <t>intensidad</t>
  </si>
  <si>
    <t>detrimente (-1)</t>
  </si>
  <si>
    <t>poco probable (0,1)</t>
  </si>
  <si>
    <t>probable (0,5)</t>
  </si>
  <si>
    <t>cierto (1,0)</t>
  </si>
  <si>
    <t>a corto plazo (1)</t>
  </si>
  <si>
    <t>a largo plazo (2)</t>
  </si>
  <si>
    <t>temporal (1)</t>
  </si>
  <si>
    <t>permanente (2)</t>
  </si>
  <si>
    <t>baja (1)</t>
  </si>
  <si>
    <t>media (2)</t>
  </si>
  <si>
    <t>alta (3)</t>
  </si>
  <si>
    <t>puntual (1)</t>
  </si>
  <si>
    <t>local  (2)</t>
  </si>
  <si>
    <t>regional (3)</t>
  </si>
  <si>
    <t>Naturaleza</t>
  </si>
  <si>
    <t>Probabilidad</t>
  </si>
  <si>
    <t>Reversibilidad</t>
  </si>
  <si>
    <t>Duración</t>
  </si>
  <si>
    <t>Intensidad</t>
  </si>
  <si>
    <t>benéfico (+1)</t>
  </si>
  <si>
    <t>Instalación y funcionamiento de baterías sanitarias portátiles</t>
  </si>
  <si>
    <t>Instalación y funcionamiento de una garita.</t>
  </si>
  <si>
    <t xml:space="preserve">Instalación y funcionamiento de Grupo Electrógeno. </t>
  </si>
  <si>
    <t>Micro Clima.</t>
  </si>
  <si>
    <t>Macro Clima.</t>
  </si>
  <si>
    <t>Macroclima</t>
  </si>
  <si>
    <t>Microclima</t>
  </si>
  <si>
    <t>Macro clima</t>
  </si>
  <si>
    <t>Micro clima</t>
  </si>
  <si>
    <t>Campos magnéticos</t>
  </si>
  <si>
    <t>Fauna acuática.</t>
  </si>
  <si>
    <t>Extensión</t>
  </si>
  <si>
    <t>extensión</t>
  </si>
  <si>
    <t>Mantenimiento preventivo de los paneles solares.</t>
  </si>
  <si>
    <t xml:space="preserve">Mantenimiento preventivo de la sub estación. </t>
  </si>
  <si>
    <t>Paisaje rural.</t>
  </si>
  <si>
    <t>Procesos geomorfólogicos</t>
  </si>
  <si>
    <t>Atmosféricos</t>
  </si>
  <si>
    <t>Faauna</t>
  </si>
  <si>
    <t>Numero de interacciones</t>
  </si>
  <si>
    <t>Impactos +</t>
  </si>
  <si>
    <t>Impactos -</t>
  </si>
  <si>
    <t>Sumatoria</t>
  </si>
  <si>
    <t>Suelo</t>
  </si>
  <si>
    <t>Fauna</t>
  </si>
  <si>
    <t>-NS</t>
  </si>
  <si>
    <t>-PS</t>
  </si>
  <si>
    <t xml:space="preserve">RANGO </t>
  </si>
  <si>
    <t>SIMBOLO</t>
  </si>
  <si>
    <t>SIGNIFICANCIA</t>
  </si>
  <si>
    <t>81-100</t>
  </si>
  <si>
    <t>+MS</t>
  </si>
  <si>
    <t>(+) Muy significativo</t>
  </si>
  <si>
    <t>61-80</t>
  </si>
  <si>
    <t>+S</t>
  </si>
  <si>
    <t>(+) Significativo</t>
  </si>
  <si>
    <t>41-60</t>
  </si>
  <si>
    <t>+MEDS</t>
  </si>
  <si>
    <t>(+) Medianamente Significativo</t>
  </si>
  <si>
    <t>21-40</t>
  </si>
  <si>
    <t>+PS</t>
  </si>
  <si>
    <t>(+) Poco Significativo</t>
  </si>
  <si>
    <t>0-20</t>
  </si>
  <si>
    <t>+NS</t>
  </si>
  <si>
    <t>(+) No Significativo</t>
  </si>
  <si>
    <t>(-) 0-20</t>
  </si>
  <si>
    <t>(-) No Significativo</t>
  </si>
  <si>
    <t>(-) 21-40</t>
  </si>
  <si>
    <t>(-) Poco Significativo</t>
  </si>
  <si>
    <t>(-) 41-60</t>
  </si>
  <si>
    <t>-MEDS</t>
  </si>
  <si>
    <t>(-)Medianamente Significativo</t>
  </si>
  <si>
    <t>(-) 61-80</t>
  </si>
  <si>
    <t>-S</t>
  </si>
  <si>
    <t>(-)  Significativo</t>
  </si>
  <si>
    <t>(-) 81-100</t>
  </si>
  <si>
    <t>- MS</t>
  </si>
  <si>
    <t>(-) Muy significativo</t>
  </si>
  <si>
    <t>Estadía del personal en la fase operativa.</t>
  </si>
  <si>
    <t>Estadía del personal en la fase de cierre.</t>
  </si>
  <si>
    <t>En la etapa de cierre, permanecerá personal administrativo y operativo encargado de las faenas correspondientes, hasta la rehabilitación de los terrenos ocupados.</t>
  </si>
  <si>
    <t>Estadia de personal en la fase operativa</t>
  </si>
  <si>
    <t>Estadia de personal en la fase de cierre</t>
  </si>
  <si>
    <t>Fijación de áreas para conservación.</t>
  </si>
  <si>
    <t>Fijación de áreas de conservación</t>
  </si>
  <si>
    <t>Microclima.</t>
  </si>
  <si>
    <t>Campos electromagnéticos</t>
  </si>
  <si>
    <t>Fijación de áreas de conservación.</t>
  </si>
  <si>
    <t>En la etapa de operación y mantenimiento se prevé la presencia de personal, el mismo que se encargará de realizar actividades administrativas, auxiliares y de mantenimiento.</t>
  </si>
  <si>
    <t>NS</t>
  </si>
  <si>
    <t>Estadia de personal en la fase operativa.</t>
  </si>
  <si>
    <t>Se llevará a cabo la contratación de personal calificado y no calificado para la realización de las actividades propias de la fase de construcción.</t>
  </si>
  <si>
    <t>Delimitación de las vías.</t>
  </si>
  <si>
    <t>Sub actividades</t>
  </si>
  <si>
    <t>Instalación de infraestructuras y áreas temporales.</t>
  </si>
  <si>
    <t>Dentro del área de influencia se instalará baterías sanitarias portátiles para uso sanitario del personal.</t>
  </si>
  <si>
    <t>Se instalará dos bodegas de almacenamiento general. Se utilizaran contenedores previamente adecuados. Estas bodegas podrán ser móviles, y se irán desplazando conforme las necesidades en las áreas de construcción.</t>
  </si>
  <si>
    <t>Instalación de oficinas temporales y enfermería.</t>
  </si>
  <si>
    <t xml:space="preserve">Adecuación de área de acopio de materiales (Escombreras). </t>
  </si>
  <si>
    <t>En caso de generarse material excedente producto de las actividades de excavación y movimiento de tierras, este será acopiado y dispuesto temporalmente en zonas estables, alejadas de cuerpos hídricos y quebradas, conforme a criterios técnicos y territoriales para la ubicación de escombreras. El material que no sea reutilizado en actividades de reconformación y relleno será transportado y depositado de manera controlada en seis (6) sitios previamente identificados y destinados como escombreras dentro del proyecto.</t>
  </si>
  <si>
    <t>Preparación del sitio para instalación  del parque fotovoltaico.</t>
  </si>
  <si>
    <t>Desbroce y limpieza del terreno.</t>
  </si>
  <si>
    <t>Cercado perimetral (~10 km).</t>
  </si>
  <si>
    <t xml:space="preserve"> Se realizará un proceso de cercado o cerramiento, así como la instalación de un sistema de seguridad. El cerramiento perimetral será permanente; el vallado de seguridad será en malla  con alambre de acero galvanizado.</t>
  </si>
  <si>
    <t>Movimiento de tierras y nivelación del terreno.</t>
  </si>
  <si>
    <t>Obras civiles.</t>
  </si>
  <si>
    <t>Delimitación de vías.</t>
  </si>
  <si>
    <t>Nivelación del terreno y construcción de plataformas.</t>
  </si>
  <si>
    <t>Se realizará la nivelación del terreno mediante excavación, corte y relleno con maquinaria pesada para conformar superficies estables; posteriormente, se ejecutarán rellenos compactados para la construcción de obras como las plataformas de inversores y subestación, incorporando cunetas de drenaje pluvial en zonas con pendiente para el control de escorrentías.</t>
  </si>
  <si>
    <t>Construcción y mejora de vías internas y externas.</t>
  </si>
  <si>
    <t>Se realizará la instalación de estructuras de soporte mediante hincado de fundaciones o, según las condiciones del suelo, mediante micro-pilotes. El hincado será ejecutado con maquinaria especializada, con un rendimiento estimado de hasta 450 unidades diarias, previa demarcación de los puntos mediante topografía convencional. Sobre estas estructuras se dispondrán aproximadamente 400.000 módulos fotovoltaicos montados en seguidores con orientación norte-sur y un rango de inclinación de ±55°, con una altura típica de entre 2,5 y 3 m.</t>
  </si>
  <si>
    <t xml:space="preserve">Se instalarán aproximadamente 400.088 módulos monocristalinos (~500 Wp), los cuales serán interconectados en strings en corriente continua (1500 V) y conducidos hacia cabinas de conversión con 38 inversores centrales (4,2 MW_ac) y transformadores elevadores (0,63/34,5 kV), para su posterior evacuación. </t>
  </si>
  <si>
    <t>Construcción de Red interna de media tensión (34,5 kV).</t>
  </si>
  <si>
    <t>Se implementará un sistema de interconexión eléctrica mediante cableado en media tensión, dispuesto de forma subterránea o aérea según las condiciones del terreno y criterios de diseño, el cual conectará las distintas estaciones del proyecto. Este sistema estará conformado por aproximadamente seis alimentadores principales, utilizando conductores con aislamiento tipo XLPE (polietileno reticulado), adecuados para operación en redes de media tensión. La longitud total estimada de este sistema de cableado interno será del orden de 10 a 15 km, permitiendo la recolección y transporte eficiente de la energía generada hacia los puntos de transformación y evacuación.</t>
  </si>
  <si>
    <t>Construcción de subestación La Ceiba y del edificio de control.</t>
  </si>
  <si>
    <t>Subestación elevadora 34,5/230 kV en ~7.890 m².</t>
  </si>
  <si>
    <t>Una vez instaladas las estructuras internas y externas, se procederá al montaje de los elementos necesarios para el soporte y conducción de los cables, tales como crucetas, cadenas de aisladores y tensores. De manera complementaria, se implementarán los componentes principales del sistema eléctrico, incluyendo bahías de línea, transformadores y sistemas de barras principal y de transferencia, que permitirán la adecuada conexión, maniobra y operación de la subestación.</t>
  </si>
  <si>
    <t>Pruebas y puesta en marcha.</t>
  </si>
  <si>
    <t>Se realizarán ensayos de los equipos y la conexión inicial del sistema, incluyendo pruebas de continuidad y resistencia eléctrica, así como ensayos de funcionamiento de transformadores y de la subestación. De manera complementaria, se ejecutarán verificaciones propias de un parque fotovoltaico, tales como el control de la correcta instalación de estructuras, revisión del sistema en corriente continua, evaluación del rendimiento de los módulos, inspección del cableado y verificación de los locales técnicos. Finalmente, se llevará a cabo la sincronización del sistema con el CENACE para la entrada en operación del proyecto.</t>
  </si>
  <si>
    <t>Corresponde a las actividades de desmantelamiento de las zonas industriales temporales e infraestructura de soporte. Para el abandono de este tipo de instalaciones de obra, se debe llevar a cabo la demolición total de la infraestructura. Posteriormente, estos materiales o residuos se trasladarán a un lugar de almacenamiento o de disposición final. Los residuos de excavación que se generen serán dispuestos en el depósito destinado para tal fin. En caso de identificarse un área degradad luego de esta fase, se realizaran actividades de rehabilitación que culminaran con la revegetación con especies nativas propias del sitio.</t>
  </si>
  <si>
    <t>Como parte del desarrollo del proyecto, se fijarán áreas de conservación en las cuales no existirá  intervención alguna respecto de instalaciones, facilidades o actividades del proyecto fotovoltaico; estás áreas que corresponden a zonas con presencia de estratos vegetales en buen estado (vegetación arbustiva y herbácea), se mantendrán dentro del área de implantación.</t>
  </si>
  <si>
    <t xml:space="preserve">La Central operará en forma autónoma, más allá́ del control que pueda tener el operador de turno. Las  tareas de la etapa operativa son las siguientes: Funcionamiento de los módulos, seguidores, inversores y sus transformadores asociados; tracking solar diario del seguidor a partir la actuación del accionamiento lineal;  mantenimiento de los módulos, seguidores, inversores y sus transformadores asociados; circulación por los caminos internos; y generación de residuos. </t>
  </si>
  <si>
    <t>Consiste en una limpieza con agua desmineralizada sin detergentes u otros agentes químicos. Revisión visual diaria de la instalación, es decir, paneles, entros de inversión y transformación, etc. Reparaciones en general de las infraestructuras mecánica y eléctrica, según las necesidades de la planta. (Reemplazo de paneles defectuosos y cableados). Solución de averías. Revisiones termográficas de los módulos fotovoltaicos. Control de los valores de producción de las series de paneles. En la limpieza de módulos fotovoltaicos se utilizará agua que luego de ser usada en la limpieza, el agua escurrirá́ hacia el suelo para luego evaporarse.</t>
  </si>
  <si>
    <t>El mantenimiento correctivo contempla las reparaciones que se ejecutarán en las instalaciones de la subestación tras la identificación de eventuales fallas. Dado lo anterior, este mantenimiento no es programado y se considera eventual. La cantidad de mano de obra y de materiales asociados a estos trabajos dependen de la magnitud de la falla o de la anomalía detectada. Una vez terminadas las reparaciones se recolectarán todos los desechos y residuos generados para ser trasladados y depositados en sitios autorizados para este efecto, según el tipo de residuo.</t>
  </si>
  <si>
    <t>Desmantelamiento de la SE.</t>
  </si>
  <si>
    <t>Desmantelamiento de la Red interna de media tensión.</t>
  </si>
  <si>
    <t>Se procederá a retirar todos los equipos y la infraestructura que la componen. Esto considera lo siguiente: Retiro de los conductores; Retiro del cable de guardia; Retiro de aisladores y ferretería; Desarme y retiro de las estructuras metálicas; Una vez realizadas estas tareas se restituirán las condiciones originales del terreno realizando la demolición de las fundaciones.</t>
  </si>
  <si>
    <t>Instalación de infraestructuras y áreas temporales</t>
  </si>
  <si>
    <t>Adecuación y uso del estacionamiento General.</t>
  </si>
  <si>
    <t>Obras civiles</t>
  </si>
  <si>
    <t>Construcción de subestación La Ceiba y del edificio de control.
Subestación elevadora.</t>
  </si>
  <si>
    <t>Calidad del agua</t>
  </si>
  <si>
    <t>Calidad del aire</t>
  </si>
  <si>
    <t>Herpetofauna</t>
  </si>
  <si>
    <t>Empleo</t>
  </si>
  <si>
    <t>• Generación de aguas residuales domésticas.
• Generación de residuos sólidos no peligrosos.
• Consumo de agua para uso sanitario.
• Derrames o fugas de aguas residuales .
• Emisiones de olores .</t>
  </si>
  <si>
    <t>• Ocupación temporal del terreno.
• Consumo de materiales e insumos.
• Emisión de material particulado (polvo).
• Emisión de gases de combustión.
• Generación de ruido.
• Generación de residuos sólidos no peligrosos.
• Consumo de combustibles y lubricantes.
• Contratación de mano de obra local.
• Demanda de bienes y servicios locales.</t>
  </si>
  <si>
    <t>• Ocupación temporal del terreno.
• Consumo de materiales de construcción.
• Generación de residuos sólidos no peligrosos.
• Generación de ruido.
• Contratación de mano de obra local.</t>
  </si>
  <si>
    <t>• Emisión de gases de combustión.
• Generación de ruido.
• Generación de vibraciones.
• Consumo y almacenamiento de combustibles.
• Consumo de lubricantes.
• Generación de residuos peligrosos.
• Contratación de mano de obra local.</t>
  </si>
  <si>
    <t>• Ocupación temporal del terreno.
• Consumo de materiales de construcción.
• Consumo de agua.
• Consumo de energía eléctrica.
• Generación de aguas residuales domésticas.
• Generación de residuos sólidos no peligrosos.
• Generación de ruido.
• Contratación de mano de obra local.</t>
  </si>
  <si>
    <t>• Ocupación temporal del terreno.
• Movimiento de tierras.
• Emisión de material particulado (polvo).
• Generación de ruido.
• Generación de residuos de excavación (escombros).
• Contratación de mano de obra local.
• Incremento del tránsito de maquinaria y vehículos.</t>
  </si>
  <si>
    <t>Previo al ingreso de maquinaria, puesta en marcha de obras y adecuaciones, se realizará una tala controlada de los individuos arbóreos que se encuentren en las zonas donde se construirá la infraestructura del proyecto, con base en aquellas áreas autorizadas por la Autoridad, de acuerdo con lo encontrado tanto en la caracterización del área de influencia para el medio biótico, como en la demanda de recursos naturales. Adicionalmente, se hará una remoción de aquella vegetación existente  correspondiente al desmonte, limpieza y descapote, con el fin de que las zonas de obra presenten las condiciones requeridas para el inicio de la construcción. Es importante resaltar, que el desmonte, limpieza y descapote solo se realizará donde se requieren excavaciones e intervenciones puntuales o mejorar las condiciones del terreno; en los sitios donde no se requiere intervención, se conservará la capa vegetal debido a que ésta protege contra la erosión y evita el levantamiento de material particulado.</t>
  </si>
  <si>
    <t>• Remoción de la cobertura vegetal.
• Movimiento y nivelación del suelo.
• Emisión de material particulado (polvo).
• Emisión de gases de combustión.
• Generación de ruido.
• Generación de vibraciones.
• Generación de residuos vegetales.
• Generación de residuos sólidos no peligrosos.
• Consumo de combustibles y lubricantes.
• Contratación de mano de obra local.</t>
  </si>
  <si>
    <t>• Movimiento y nivelación del suelo.
• Consumo de recursos naturales.
• Emisión de material particulado (polvo).
• Emisión de gases de combustión.
• Generación de ruido.
• Generación de vibraciones.
• Generación de residuos de excavación (escombros).
• Contratación de mano de obra local.</t>
  </si>
  <si>
    <t>• Emisión de gases de combustión.
• Emisión de material particulado (polvo).
• Generación de ruido.
• Consumo de combustibles.
• Incremento del tránsito vehicular.
• Contratación de mano de obra local.</t>
  </si>
  <si>
    <t>• Ocupación temporal del terreno.
• Emisión de material particulado (polvo).
• Emisión de gases de combustión.
• Generación de ruido.</t>
  </si>
  <si>
    <t>• Movimiento de tierras.
• Ocupación del terreno.
• Emisión de material particulado (polvo).
• Emisión de gases de combustión.
• Generación de ruido.
• Generación de vibraciones.
• Generación de residuos de excavación (escombros).
• Alteración del drenaje superficial.
• Remoción de la cobertura vegetal.
• Alteración del hábitat terrestre.
• Contratación de mano de obra local.</t>
  </si>
  <si>
    <t>• Consumo de recursos naturales.
• Movimiento de tierras.
• Emisión de material particulado (polvo).
• Emisión de gases de combustión.
• Generación de ruido.
• Generación de vibraciones.
• Generación de residuos de construcción (escombros).
• Ocupación permanente del terreno.
• Contratación de mano de obra local.</t>
  </si>
  <si>
    <t>Se construirán vías internas con pavimento flexible (asfalto), compuesto por subrasante compactada, subbase y base granular, y carpeta asfáltica, con espesores definidos según estudios geotécnicos, cargas de diseño y vida útil. La infraestructura incluirá drenaje adecuado (pendientes, cunetas y alcantarillas) para evitar erosión y encharcamientos, así como señalización vertical y horizontal .</t>
  </si>
  <si>
    <t>• Movimiento de tierras.
• Consumo de materiales e insumos.
• Emisión de material particulado (polvo).
• Emisión de gases de combustión.
• Generación de ruido.
• Generación de vibraciones.
• Generación de residuos de construcción (escombros).
• Modificación del drenaje superficial.
• Contratación de mano de obra local.</t>
  </si>
  <si>
    <t>• Generación de ruido.
• Generación de vibraciones.
• Emisión de gases de combustión.
• Consumo de combustibles y lubricantes.
• Consumo de materiales e insumos.
• Generación de residuos sólidos.
• Contratación de mano de obra local.</t>
  </si>
  <si>
    <t>• Ocupación permanente del terreno.
• Consumo de materiales e insumos.
• Generación de residuos sólidos no peligrosos.
• Contratación de mano de obra local.</t>
  </si>
  <si>
    <t>• Ocupación temporal del terreno.
• Consumo de materiales e insumos.
• Consumo de recursos naturales.
• Emisión de gases de combustión.
• Emisión de material particulado (polvo).
• Generación de ruido.
• Generación de vibraciones.
• Generación de residuos sólidos.
• Contratación de mano de obra local..</t>
  </si>
  <si>
    <t>• Ocupación del terreno.
• Consumo de energía, materiales e insumos.
• Consumo de recursos naturales.
• Emisión de gases de combustión.
• Emisión de material particulado (polvo).
• Generación de ruido.
• Generación de vibraciones.
• Generación de residuos no peligrosos, peligrosos y especiales.
• Contratación de mano de obra local.</t>
  </si>
  <si>
    <t>• Consumo de materiales e insumos.
• Consumo de energía.
• Emisión de gases de combustión.
• Generación de ruido.
• Generación de vibraciones.
• Generación de residuos no peligrosos y peligrosos.
• Contratación de mano de obra local.</t>
  </si>
  <si>
    <t>• Consumo de energía eléctrica.
• Generación de ruido.</t>
  </si>
  <si>
    <t>• Consumo de agua.
• Consumo de energía.
• Generación de aguas residuales domésticas.
• Generación de residuos sólidos no peligrosos.
• Generación de empleo temporal.</t>
  </si>
  <si>
    <t>• Consumo de lubricantes e insumos.
• Generación de residuos peligrosos.
• Emisión de gases de combustión.
• Generación de ruido.</t>
  </si>
  <si>
    <t>• Desmantelamiento de infraestructura.
• Emisión de material particulado (polvo).
• Emisión de gases de combustión.
• Generación de ruido.
• Generación de vibraciones.
• Generación de residuos no peligrosos, peligrosos y especiales.
• Consumo de combustibles.
• Contratación de mano de obra local.</t>
  </si>
  <si>
    <t>• Delimitación y protección de áreas de conservación.
• Conservación de la cobertura vegetal nativa.
• Conservación de corredores biológicos.
• Conservación de hábitats para la fauna silvestre.</t>
  </si>
  <si>
    <t>• Ocupación permanente del terreno.
• Generación de energía eléctrica.
• Consumo de energía para servicios auxiliares.
• Consumo de insumos y materiales.
• Generación de residuos sólidos no peligrosos y peligrosos.
• Contratación de mano de obra local.
• Demanda de bienes y servicios locales.</t>
  </si>
  <si>
    <t>El objetivo de esta actividad es el chequeo de todas las instalaciones que forman parte de la subestación, y que permiten el correcto funcionamiento de la energía . En estas inspecciones no se utilizará equipo mayor y eventualmente se emplearán herramientas de mano y equipos de medición a distancia, como el termovisor.</t>
  </si>
  <si>
    <t>• Generación de energía eléctrica.
• Consumo de energía para equipos auxiliares.
• Consumo de insumos y materiales.
• Emisión de gases de combustión por vehículos de mantenimiento.
• Emisión de material particulado (polvo) por circulación de vehículos.
• Generación de residuos sólidos no peligrosos y peligrosos.
• Circulación de vehículos por caminos internos.
• Contratación de mano de obra.</t>
  </si>
  <si>
    <t>• Consumo de materiales e insumos.
• Consumo de energía eléctrica.
• Generación de residuos no peligrosos.
• Generación de residuos peligrosos y especiales.
• Contratación de mano de obra.</t>
  </si>
  <si>
    <t>• Consumo de materiales, equipos e insumos.
• Generación de residuos no peligrosos.
• Generación de residuos peligrosos y especiales.
• Consumo de combustibles y lubricantes.
• Emisión de gases de combustión.
• Generación de ruido por equipos de mantenimiento.
• Contratación de bienes y servicios.</t>
  </si>
  <si>
    <t>• Consumo de agua.
• Consumo de energía eléctrica.
• Generación de aguas residuales domésticas.
• Generación de residuos sólidos no peligrosos.
• Contratación de mano de obra local.
• Demanda de bienes y servicios locales.</t>
  </si>
  <si>
    <t>• Ocupación temporal del terreno.
• Consumo de materiales e insumos.
• Consumo de agua.
• Consumo de energía eléctrica.
• Generación de aguas residuales domésticas.
• Generación de residuos sólidos no peligrosos.
• Generación de ruido.
• Emisión de gases de combustión.
• Contratación de mano de obra local.
• Demanda de bienes y servicios locales.</t>
  </si>
  <si>
    <t>• Generación de residuos sólidos no peligrosos, peligrosos y especiales 
• Consumo de materiales e insumos.
• Consumo de combustibles y lubricantes.
• Emisión de gases de combustión.
• Generación de ruido.
• Incremento del tránsito de maquinaria, equipos y vehículos.
• Contratación de mano de obra local.</t>
  </si>
  <si>
    <t>• Generación de residuos metálicos y residuos de construcción.
• Consumo de combustibles y lubricantes.
• Emisión de material particulado (polvo).
• Emisión de gases de combustión.
• Generación de ruido.
• Contratación de mano de obra local.</t>
  </si>
  <si>
    <t>• Generación de residuos de aparatos eléctricos y electrónicos.
• Generación de residuos peligrosos.
• Generación de ruido.
• Contratación de mano de obra local.</t>
  </si>
  <si>
    <t>• Generación de residuos de construcción y demolición.
• Generación de residuos metálicos.
• Generación de residuos peligrosos y especiales.
• Manejo y almacenamiento de aceites dieléctricos y otras sustancias peligrosas.
• Consumo de combustibles y lubricantes.
• Emisión de material particulado (polvo).
• Emisión de gases de combustión.
• Generación de ruido.
• Generación de vibraciones.
• Contratación de mano de obra local.</t>
  </si>
  <si>
    <t>• Generación de residuos no peligrosos y especiales.
• Generación de ruido.
• Contratación de mano de obra local.</t>
  </si>
  <si>
    <t>• Generación de residuos de construcción y demolición (escombros).
• Emisión de material particulado (polvo).
• Emisión de gases de combustión.
• Generación de ruido.
• Generación de vibraciones.
• Consumo de combustibles y lubricantes.
• Contratación de mano de obra local.</t>
  </si>
  <si>
    <t>• Movimiento y conformación del terreno.
• Consumo de combustibles y lubricantes.
• Emisión de material particulado (polvo).
• Emisión de gases de combustión.
• Generación de ruido.
• Generación de vibraciones.
• Reutilización de materiales de excavación.
• Contratación de mano de obra local.</t>
  </si>
  <si>
    <t xml:space="preserve"> </t>
  </si>
  <si>
    <t>Riesgos ambientales asociados</t>
  </si>
  <si>
    <r>
      <t xml:space="preserve">Como parte de las obras civiles del proyecto, se contempla la implementación de </t>
    </r>
    <r>
      <rPr>
        <i/>
        <sz val="9"/>
        <color rgb="FF000000"/>
        <rFont val="Times New Roman"/>
        <family val="1"/>
      </rPr>
      <t>cunetas de drenaje pluvial en las áreas con pendiente</t>
    </r>
    <r>
      <rPr>
        <sz val="9"/>
        <color rgb="FF000000"/>
        <rFont val="Times New Roman"/>
        <family val="1"/>
      </rPr>
      <t xml:space="preserve">, con el fin de controlar la escorrentía superficial, prevenir procesos de erosión y garantizar la adecuada evacuación de aguas lluvias. </t>
    </r>
  </si>
  <si>
    <t>• Incendio.
• Derrame de combustibles y lubricantes.
• Atropellamiento de fauna silvestre.</t>
  </si>
  <si>
    <t>• Incendio.
• Derrame de combustibles y lubricantes.
• Vertido accidental de sustancias peligrosas.
• Envenenamiento de fauna silvestre.</t>
  </si>
  <si>
    <t>• Incendio.
• Derrame de sustancias peligrosas.</t>
  </si>
  <si>
    <t>• Incendio.
• Derrame de sustancias peligrosas.
• Colisión de aves con paneles fotovoltaicos.
• Colisión de murciélagos con paneles fotovoltaicos.</t>
  </si>
  <si>
    <t>• Incendio.
• Explosión.
• Derrame de aceites dieléctricos.
• Vertido accidental de sustancias peligrosas.</t>
  </si>
  <si>
    <t>• Incendio.
• Derrame de combustibles y lubricantes.
• Derrame de aceites dieléctricos.
• Vertido accidental de sustancias peligrosas.
• Envenenamiento de fauna silvestre.</t>
  </si>
  <si>
    <t>• Incendio.
• Derrame de combustibles y lubricantes.
• Vertido accidental de sustancias peligrosas.
• Manejo inadecuado de residuos sólidos y peligrosos.
• Atropellamiento de fauna silvestre.
• Introducción o dispersión de especies exóticas invasoras.</t>
  </si>
  <si>
    <t>• Incendio forestal.
• Cacería de fauna silvestre.
• Tráfico ilegal de especies incluidas en los apéndices CITES.
• Extracción ilegal de flora nativa.
• Introducción o dispersión de especies exóticas invasoras.</t>
  </si>
  <si>
    <t>• Consumo de agua .
• Consumo de materiales e insumos.
• Generación de residuos sólidos no peligrosos.
• Generación de aguas residuales por limpieza de equipos.
• Circulación de vehículos de mantenimiento.                                                                      • Contratación de bienes y servicios.</t>
  </si>
  <si>
    <t>• Consumo de materiales, repuestos e insumos.
• Generación de residuos sólidos no peligrosos.
• Generación de residuos peligrosos y especiales (paneles, cables, componentes eléctricos).
• Consumo de combustibles y lubricantes.
• Emisión de gases de combustión.
• Generación de ruido por equipos y herramientas.
• Circulación de vehículos de mantenimiento.                                                                      • Contratación de bienes y servicios.</t>
  </si>
  <si>
    <t xml:space="preserve">• Derrame de sustancias peligrosas.
• Atropellamiento de fauna silvestre.
</t>
  </si>
  <si>
    <t>• Incendio.
• Derrame de aceites dieléctricos.
• Vertido accidental de sustancias peligrosas.
• Electrocución de fauna en infraestructura eléctrica.
• Envenenamiento de fauna silvestre.</t>
  </si>
  <si>
    <t xml:space="preserve">• Incendio.
• Explosión.
• Derrame de aceites dieléctricos.
• Vertido accidental de sustancias peligrosas.
• Electrocución de fauna en infraestructura eléctrica.
• Envenenamiento de fauna silvestre.
</t>
  </si>
  <si>
    <t>• Incendio.
• Derrame de combustibles y lubricantes.
• Manejo inadecuado de residuos peligrosos y especiales.
• Atropellamiento de fauna silvestre.</t>
  </si>
  <si>
    <t>• Incendio.
• Derrame de combustibles y lubricantes.
• Atropellamiento de fauna silvestre.
• Introducción o dispersión de especies exóticas invasoras.</t>
  </si>
  <si>
    <t>• Incendio.
• Explosión.
• Derrame de aceites dieléctricos.
• Vertido accidental de sustancias peligrosas.
• Envenenamiento de fauna silvestre.</t>
  </si>
  <si>
    <t>• Incendio.
• Derrame de combustibles y lubricantes.
• Manejo inadecuado de residuos especiales.
• Atropellamiento de fauna silvestre.                                        Electrocución.</t>
  </si>
  <si>
    <t>• Vertido accidental de aguas residuales.
• Afectación de cuerpos de agua permanentes.
• Ingreso de fauna silvestre a las áreas de almacenamiento temporal de residuos.
• Presencia e interacción de fauna feral.                                 • Afectación a cuerpos de agua.</t>
  </si>
  <si>
    <t>• Vertido accidental de aguas residuales.
• Manejo inadecuado de residuos sólidos.
• Ingreso de fauna silvestre a las áreas de almacenamiento temporal de residuos.
• Presencia e interacción de fauna feral.
• Cacería de fauna silvestre.
• Tráfico ilegal de especies incluidas en los apéndices CITES.  • Afectación a cuerpos de agua.</t>
  </si>
  <si>
    <t>• Incendio.
• Derrame de combustibles y lubricantes.
• Vertido accidental de aguas residuales.
• Manejo inadecuado de residuos sólidos.
• Ingreso de fauna silvestre a las áreas de almacenamiento temporal de residuos.
• Presencia e interacción de fauna feral.                                 • Afectación a cuerpos de agua.</t>
  </si>
  <si>
    <t>• Incendio.
• Efecto lumínico sobre la fauna.                                            Desplazamiento de fauna</t>
  </si>
  <si>
    <t>• Incendio por accidentes de tránsito.
• Derrame de combustibles y lubricantes.
• Atropellamiento de fauna silvestre.
• Cacería de fauna silvestre.
• Tráfico ilegal de especies incluidas en los apéndices CITES.   Desplazamiento de fauna</t>
  </si>
  <si>
    <t>• Incendio forestal.
• Derrame de combustibles y lubricantes.
• Atropellamiento de fauna silvestre.                                      • Afectación a cuerpos de agua.                                             Desplazamiento de fauna</t>
  </si>
  <si>
    <t>• Vertido accidental de aguas residuales.
• Manejo inadecuado de residuos sólidos.
• Ingreso de fauna silvestre a las áreas de almacenamiento temporal de residuos.
• Presencia e interacción de fauna feral.
• Cacería de fauna silvestre.
• Tráfico ilegal de especies incluidas en los apéndices CITES.    • Afectación a cuerpos de agua.                                          Desplazamiento de fauna</t>
  </si>
  <si>
    <t>• Incendio.
• Explosión.
• Colisión de aves con paneles fotovoltaicos.
• Colisión de murciélagos con paneles fotovoltaicos.
• Efecto lumínico sobre la fauna.
• Ingreso de fauna silvestre a las áreas de almacenamiento temporal de residuos.
• Presencia e interacción de fauna feral.                                 Desplazamiento de fauna</t>
  </si>
  <si>
    <t>• Incendio.
• Explosión.
• Derrame de aceites dieléctricos.
• Vertido accidental de sustancias peligrosas.
• Electrocución de fauna en infraestructura eléctrica.
• Envenenamiento de fauna silvestre.
• Ingreso de fauna silvestre a las áreas de almacenamiento temporal de residuos.                                                           Desplazamiento de fauna</t>
  </si>
  <si>
    <t>• Vertido accidental de aguas residuales.
• Ingreso de fauna silvestre a las áreas de almacenamiento temporal de residuos.
• Presencia e interacción de fauna feral.
• Cacería de fauna silvestre.
• Tráfico ilegal de especies incluidas en los apéndices CITES.  • Afectación a cuerpos de agua.                                             Desplazamiento de fauna</t>
  </si>
  <si>
    <t>• Incendio forestal.
• Derrame de combustibles y lubricantes.
• Atropellamiento de fauna silvestre.
• Cacería de fauna silvestre.
• Tráfico ilegal de especies incluidas en los apéndices CITES.    • Pérdida de conectividad ecológica.                                      Intervención u ocupación de áreas de servidumbre.</t>
  </si>
  <si>
    <t>• Incendio.
• Derrame de combustibles y lubricantes.
• Caída de fauna en zanjas.
• Electrocución de fauna en infraestructura eléctrica.               Intervención u ocupación de áreas de servidumbre.</t>
  </si>
  <si>
    <t>• Incendio.
• Explosión.
• Derrame de combustibles y lubricantes.
• Derrame de aceites dieléctricos.
• Vertido accidental de sustancias peligrosas.
• Envenenamiento de fauna silvestre.
• Ingreso de fauna silvestre a las áreas de almacenamiento temporal de residuos.
• Presencia e interacción de fauna feral.                                  Desplazamiento de fauna.                                      Intervención u ocupación de áreas de servidumbre.</t>
  </si>
  <si>
    <t>• Incendio forestal.
• Derrame de combustibles y lubricantes.
• Atropellamiento de fauna silvestre.
• Desplazamiento de fauna silvestre.
• Pérdida de recursos alimenticios para la fauna silvestre.
• Pérdida de conectividad ecológica.
• Alteración de drenajes naturales (permanentes y estacionales).
• Afectación de cuerpos de agua permanentes y estacionales.
• Introducción o dispersión de especies exóticas invasoras.      Intervención u ocupación de áreas de servidumbre</t>
  </si>
  <si>
    <t>• Derrame de combustibles y lubricantes.
• Atropellamiento de fauna silvestre.
• Afectación de cuerpos de agua permanentes.
• Introducción o dispersión de especies exóticas invasoras.      • Afectación a cuerpos de agua (perennes y estacionales).        • Pérdida de conectividad ecológica.</t>
  </si>
  <si>
    <t xml:space="preserve">• Derrame de combustibles y lubricantes.
• Vertido accidental de aguas residuales.
• Atropellamiento de fauna silvestre.                                      • Afectación a cuerpos de agua permanentes o estacionales.
</t>
  </si>
  <si>
    <t xml:space="preserve">• Vertido accidental de aguas residuales.
• Manejo inadecuado de residuos sólidos.
• Ingreso de fauna silvestre a las áreas de almacenamiento temporal de residuos.
• Presencia e interacción de fauna feral.
• Efecto lumínico sobre la fauna.                                           • Afectación a cuerpos de agua (perennes y estacionales).        </t>
  </si>
  <si>
    <t xml:space="preserve">• Incendio forestal.
• Derrame de combustibles y lubricantes.
• Cacería de fauna silvestre.
• Tráfico ilegal de especies incluidas en los apéndices CITES.
• Extracción ilegal de flora nativa.
• Atropellamiento de fauna silvestre.
• Desertificación.
• Afectación de cuerpos de agua permanentes y estacionales.
• Afectación de corredores biológicos.
• Afectación de áreas de alta sensibilidad ecológica.
• Afectación de especies de flora con categoría de conservación.
• Afectación de especies de fauna con categoría de conservación.                                                                      Desplazamiento de fauna.                                                     • Pérdida de conectividad ecológica.                                     </t>
  </si>
  <si>
    <t xml:space="preserve">• Incendio.
• Derrame de combustibles y lubricantes.
• Atropellamiento de fauna silvestre.                                       Desplazamiento de fauna                                      </t>
  </si>
  <si>
    <t>• Incendio forestal.
• Derrame de combustibles y lubricantes.
• Atropellamiento de fauna silvestre.
• Introducción o dispersión de especies exóticas invasoras.
• Desertificación.                                                                 Desplazamiento de fauna.                                                     • Pérdida de conectividad ecológica.                                      Intervención u ocupación de áreas de servidumbre.                 Afectación a cuerpos de agua permanentes o estacionales        Alteración de drenajes naturales</t>
  </si>
  <si>
    <t>• Incendio forestal.
• Derrame de combustibles y lubricantes.
• Atropellamiento de fauna silvestre.
• Caída de fauna en cunetas.
• Introducción o dispersión de especies exóticas invasoras.
• Desertificación.                                                                 • Afectación a cuerpos de agua.                                             Desplazamiento de fauna.                                        Intervención u ocupación de áreas de servidumbre.                 Alteración de drenajes naturales</t>
  </si>
  <si>
    <t>• Incendio forestal.
• Derrame de combustibles y lubricantes.
• Atropellamiento de fauna silvestre.
• Caída de fauna en cunetas.
• Introducción o dispersión de especies exóticas invasoras.      • Afectación a cuerpos de agua perennes y estacionales           Desplazamiento de fauna.                                                    • Pérdida de conectividad ecológica.                                       Intervención u ocupación de áreas de servidumbre.                  Alteración de drenajes naturales</t>
  </si>
  <si>
    <t xml:space="preserve">• Derrame de combustibles y lubricantes.
• Caída de fauna en cunetas.
• Caída de fauna en zanjas.
• Afectación de cuerpos de agua perennes y estacionales.        Desplazamiento de fauna.                                                     Alteración de drenajes naturales                                    </t>
  </si>
  <si>
    <t>• Incendio.
• Derrame de combustibles y lubricantes.
• Atropellamiento de fauna silvestre.
• Introducción o dispersión de especies exóticas invasoras.     Alteración de drenajes naturales</t>
  </si>
  <si>
    <t>• Derrame de combustibles y lubricantes.
• Introducción o dispersión de especies exóticas invasoras.
• Incendio forestal.                                                               Alteración de drenajes naturales</t>
  </si>
  <si>
    <t>Factor ambiental</t>
  </si>
  <si>
    <t>Sensibilidad</t>
  </si>
  <si>
    <t>Justificación</t>
  </si>
  <si>
    <t>Calidad del suelo</t>
  </si>
  <si>
    <t>Media</t>
  </si>
  <si>
    <t>Cobertura del suelo</t>
  </si>
  <si>
    <t>Alta</t>
  </si>
  <si>
    <t>Erosión</t>
  </si>
  <si>
    <t>Estructura del suelo</t>
  </si>
  <si>
    <t>Inestabilidad</t>
  </si>
  <si>
    <t>Forma del terreno</t>
  </si>
  <si>
    <t>Escorrentía superficial</t>
  </si>
  <si>
    <t>Flujo del agua</t>
  </si>
  <si>
    <t>Régimen hidrológico</t>
  </si>
  <si>
    <t>Cuerpos de agua permanentes</t>
  </si>
  <si>
    <t>Cuerpos de agua estacionales</t>
  </si>
  <si>
    <t>Atmosférico</t>
  </si>
  <si>
    <t>Baja</t>
  </si>
  <si>
    <t>Ruido</t>
  </si>
  <si>
    <t>Aves</t>
  </si>
  <si>
    <t>Mamíferos</t>
  </si>
  <si>
    <t>Social</t>
  </si>
  <si>
    <t>Socioeconómico y cultural</t>
  </si>
  <si>
    <t>Zonas de producción agropecuaria</t>
  </si>
  <si>
    <t>Comercio y producción</t>
  </si>
  <si>
    <t>Salud y seguridad</t>
  </si>
  <si>
    <t>Patrimonio histórico, cultural y arqueológico</t>
  </si>
  <si>
    <t>Paisaje rural</t>
  </si>
  <si>
    <t>Turismo</t>
  </si>
  <si>
    <t>Costumbres y tradiciones</t>
  </si>
  <si>
    <t>Valor de importancia</t>
  </si>
  <si>
    <t>Las áreas de silvopasturas y cultivos presentan una importancia media debido a su aporte a la producción agropecuaria y a la economía local. Aunque corresponden a coberturas intervenidas con menor valor de conservación que los remanentes de bosque nativo, mantienen árboles dispersos y vegetación asociada que proporcionan refugio, alimento y sitios de desplazamiento para la fauna, contribuyen a la conectividad funcional del paisaje y favorecen procesos ecológicos como la infiltración de agua, la protección del suelo y el almacenamiento de carbono cuando se manejan bajo sistemas silvopastoriles.</t>
  </si>
  <si>
    <t>La vegetación arbustiva nativa presenta una importancia alta debido a que constituye un componente estructural y funcional del bosque seco tropical, contribuyendo a la estabilidad del suelo, la regulación hídrica, la captura de carbono y la provisión de hábitat para la fauna silvestre. Su valoración considera la presencia de especies nativas adaptadas a las condiciones de estacionalidad propias del bosque seco, algunas con elevada sensibilidad ecológica, cuya permanencia depende del mantenimiento de la cobertura vegetal y de la integridad del hábitat. Asimismo, estas especies cumplen funciones ecológicas esenciales relacionadas con la regeneración natural, la polinización, la dispersión de semillas y la provisión de alimento y refugio para la fauna, además de favorecer la conectividad ecológica entre los remanentes de vegetación nativa y los corredores asociados a las quebradas.</t>
  </si>
  <si>
    <t>La avifauna presenta una importancia alta debido a que constituye un componente clave para el mantenimiento de la funcionalidad ecológica del bosque seco tropical y un indicador de la calidad e integridad del hábitat. Su valoración considera la presencia de especies con categorías de conservación, endemismos de la región tumbesina y especies con alta sensibilidad ecológica y requerimientos específicos de hábitat, cuya permanencia depende de la conservación de los remanentes de vegetación nativa. Las aves desempeñan funciones ecológicas esenciales como la polinización, la dispersión de semillas, el control biológico de insectos y otros organismos, además de contribuir al flujo de energía y al equilibrio de las redes tróficas. Asimismo, la conservación de los corredores ecológicos asociados a las quebradas y remanentes de bosque resulta fundamental para mantener la conectividad ecológica, facilitar sus desplazamientos y garantizar el flujo genético entre poblaciones.</t>
  </si>
  <si>
    <t>La herpetofauna presenta una importancia alta debido a su contribución al mantenimiento de la funcionalidad ecológica del bosque seco tropical y a su estrecha dependencia de microhábitats específicos. Su valoración considera la presencia de especies con categorías de conservación e incluidas en CITES, así como especies con alta sensibilidad ecológica asociadas a cuerpos de agua temporales, hojarasca y áreas con mayor cobertura vegetal, cuya permanencia depende de la conservación de estos ambientes. La comunidad herpetofaunística desempeña funciones ecológicas esenciales como el control de poblaciones de insectos y otros invertebrados, el mantenimiento del equilibrio de las redes tróficas y el aporte a los procesos ecológicos propios del ecosistema. Asimismo, la conservación de los remanentes de vegetación nativa, las zonas ribereñas y los corredores ecológicos resulta fundamental para mantener la conectividad del paisaje, favorecer el desplazamiento de las especies y asegurar la viabilidad de sus poblaciones a largo plazo.</t>
  </si>
  <si>
    <t>La entomofauna presenta una importancia media debido a su contribución al mantenimiento de los procesos ecológicos y al equilibrio funcional del bosque seco tropical. Su valoración considera la presencia de comunidades de escarabajos copronecrófagos y mariposas diurnas, grupos altamente sensibles a las modificaciones del hábitat y reconocidos como indicadores de la calidad ambiental. Los escarabajos desempeñan funciones esenciales en el reciclaje de nutrientes, la aireación del suelo, la incorporación de materia orgánica, el control de parásitos gastrointestinales de mamíferos y la dispersión secundaria de semillas, mientras que las mariposas participan en la polinización y reflejan la diversidad y el estado de conservación de la vegetación debido a su estrecha relación con las plantas hospederas. Asimismo, la conservación de los remanentes de bosque secundario, la vegetación nativa y los corredores ecológicos resulta fundamental para mantener la conectividad del paisaje, favorecer el intercambio genético entre poblaciones y asegurar la permanencia de estas comunidades frente a los procesos de fragmentación y transformación del hábitat.</t>
  </si>
  <si>
    <t>La fauna acuática presenta una importancia alta debido a que constituye un componente fundamental para el funcionamiento de los ecosistemas lóticos y el mantenimiento de la biodiversidad acuática. Su valoración considera la presencia de comunidades de macroinvertebrados y peces con diferentes requerimientos ecológicos, incluyendo familias sensibles de los órdenes Ephemeroptera, Plecoptera y Trichoptera (EPT), así como especies de ictiofauna con alta sensibilidad ecológica y categorías de conservación, como Chaetostoma microps y Astroblepus cf. prenadillus, cuya presencia evidencia la buena calidad del agua y la integridad de los hábitats acuáticos. Estos organismos cumplen funciones esenciales en el reciclaje de nutrientes, la descomposición de materia orgánica, la transferencia de energía y el mantenimiento de las redes tróficas, además de actuar como indicadores biológicos del estado ecológico de los cuerpos de agua. Asimismo, la conservación del régimen hidrológico, la vegetación ribereña y la conectividad entre el río Chira y las quebradas resulta indispensable para mantener la diversidad, estabilidad y capacidad de recuperación de las comunidades acuáticas</t>
  </si>
  <si>
    <r>
      <t xml:space="preserve">Los mamíferos presentan una importancia alta debido a que constituyen un componente fundamental para el mantenimiento de la funcionalidad y resiliencia del bosque seco tropical. Su valoración considera la presencia de especies con rangos de distribución restringidos, alta sensibilidad ecológica y categorías de conservación, como </t>
    </r>
    <r>
      <rPr>
        <i/>
        <sz val="9"/>
        <color theme="1"/>
        <rFont val="Times New Roman"/>
        <family val="1"/>
      </rPr>
      <t>Lycalopex sechurae</t>
    </r>
    <r>
      <rPr>
        <sz val="9"/>
        <color theme="1"/>
        <rFont val="Times New Roman"/>
        <family val="1"/>
      </rPr>
      <t xml:space="preserve"> y</t>
    </r>
    <r>
      <rPr>
        <i/>
        <sz val="9"/>
        <color theme="1"/>
        <rFont val="Times New Roman"/>
        <family val="1"/>
      </rPr>
      <t xml:space="preserve"> Lonchophylla hesperia</t>
    </r>
    <r>
      <rPr>
        <sz val="9"/>
        <color theme="1"/>
        <rFont val="Times New Roman"/>
        <family val="1"/>
      </rPr>
      <t>, cuya permanencia depende de la conservación de los remanentes de vegetación nativa y de la conectividad del paisaje. Estos organismos cumplen funciones ecológicas esenciales como la polinización, la dispersión de semillas, la regulación de poblaciones y el mantenimiento de las redes tróficas, además de actuar como bioindicadores del estado de conservación del ecosistema. Asimismo, la protección de los corredores ecológicos, las zonas ribereñas y los fragmentos de bosque resulta indispensable para garantizar el desplazamiento, el flujo genético y la viabilidad de las poblaciones de mamíferos a largo plazo.</t>
    </r>
  </si>
  <si>
    <t xml:space="preserve">Capacidad de uso </t>
  </si>
  <si>
    <t>X</t>
  </si>
  <si>
    <t>• Remoción de la cobertura vegetal.
• Emisión de material particulado (polvo).
• Emisión de gases de combustión.
• Generación de ruido ambiental.
• Generación de vibraciones por la operación de maquinaria.
• Generación de residuos sólidos no peligrosos, peligrosos y especiales.
• Consumo de combustibles y lubricantes.
• Manejo y almacenamiento de combustibles, aceites y otras sustancias peligrosas.
• Contratación de mano de obra local.
• Demanda de bienes y servicios locales.</t>
  </si>
  <si>
    <t>• Incendio.
• Derrame de combustibles.
• Vertido accidental de sustancias peligrosas.
• Ingreso de fauna silvestre a las áreas de almacenamiento temporal de residuos.                                                           • Pérdida de conectividad ecológica.                                      • Afectación a cuerpos de agua.                              Desplazamiento de fauna</t>
  </si>
  <si>
    <t>• Ocupación temporal del terreno.
• Emisión de gases de combustión.
• Emisión de material particulado (polvo).
• Generación de ruido.
• Generación de vibraciones.
• Consumo de combustibles y lubricantes.
• Generación de residuos sólidos no peligrosos.</t>
  </si>
  <si>
    <t>• Derrame de combustibles y lubricantes.
• Vertido accidental de sustancias peligrosas.
• Ingreso de fauna silvestre.
• Presencia e interacción de fauna feral.                                  • Pérdida de conectividad ecológica. Atropellamiento</t>
  </si>
  <si>
    <t>Capacidad de uso del suelo</t>
  </si>
  <si>
    <t>Zonas de producción agropecuaria y agroforestal</t>
  </si>
  <si>
    <t>Paisaje</t>
  </si>
  <si>
    <t>Capacidad del uso del suelo</t>
  </si>
  <si>
    <t>Escorrentia superficial</t>
  </si>
  <si>
    <t>Regimen hidrológico.</t>
  </si>
  <si>
    <t>Cuerpo de agua permanente.</t>
  </si>
  <si>
    <t>Cuerpo de agua estacional.</t>
  </si>
  <si>
    <t>Bosque nativo</t>
  </si>
  <si>
    <t>Pastizales</t>
  </si>
  <si>
    <t>Mosaico agropecuario</t>
  </si>
  <si>
    <t>Vegetación arbuistiva y herbacea</t>
  </si>
  <si>
    <t>Corresponde principalmente a especies agroforestales que presentan una importancia media debido a que contribuyen a la diversificación del paisaje, la conservación del suelo, la regulación hídrica y la captura de carbono. Además, proporcionan alimento, refugio y sitios de reproducción para la fauna silvestre, favorecen procesos ecológicos como la polinización y la dispersión de semillas, y actúan como elementos de conectividad entre los remanentes de vegetación nativa, incrementando la funcionalidad ecológica de áreas productivas.</t>
  </si>
  <si>
    <r>
      <t xml:space="preserve">En el bosque nativo se identificaropn especies de flora con categoría de conservación por lo que presentan una importancia muy alta debido a su relevancia para la conservación de la biodiversidad y al papel que desempeñan en la estructura y funcionamiento del bosque seco tropical. Su valoración considera la presencia de especies como </t>
    </r>
    <r>
      <rPr>
        <i/>
        <sz val="9"/>
        <color theme="1"/>
        <rFont val="Times New Roman"/>
        <family val="1"/>
      </rPr>
      <t>Handroanthus chrysanthus</t>
    </r>
    <r>
      <rPr>
        <sz val="9"/>
        <color theme="1"/>
        <rFont val="Times New Roman"/>
        <family val="1"/>
      </rPr>
      <t xml:space="preserve">, clasificada como Vulnerable (VU) por la UICN, En Peligro (EN) en el Libro Rojo de las Plantas Endémicas del Ecuador e incluida en el Apéndice II de CITES, y </t>
    </r>
    <r>
      <rPr>
        <i/>
        <sz val="9"/>
        <color theme="1"/>
        <rFont val="Times New Roman"/>
        <family val="1"/>
      </rPr>
      <t>Armatocereus cartwrightianus</t>
    </r>
    <r>
      <rPr>
        <sz val="9"/>
        <color theme="1"/>
        <rFont val="Times New Roman"/>
        <family val="1"/>
      </rPr>
      <t>, especie endémica de la región tumbesina incluida en el Apéndice II de CITES. Estas especies presentan alta sensibilidad ecológica y dependencia de las condiciones naturales del bosque seco, por lo que la conservación de su hábitat resulta fundamental para mantener los procesos ecológicos, la diversidad biológica y la conectividad ecológica entre los remanentes de vegetación nativa.</t>
    </r>
  </si>
  <si>
    <t>y</t>
  </si>
  <si>
    <t>Estadia del personal</t>
  </si>
  <si>
    <t>Escorrentia superficial.</t>
  </si>
  <si>
    <t>Regimen hidrologico</t>
  </si>
  <si>
    <t>Pastizales.</t>
  </si>
  <si>
    <t>Vegetación arbuistiva y herbacea.</t>
  </si>
  <si>
    <t>Mosaico agropecuarios.</t>
  </si>
  <si>
    <t>Y</t>
  </si>
  <si>
    <t>-NC</t>
  </si>
  <si>
    <t>-MS</t>
  </si>
  <si>
    <t>MEDS</t>
  </si>
  <si>
    <t>S</t>
  </si>
  <si>
    <t>MS</t>
  </si>
  <si>
    <t>PS</t>
  </si>
  <si>
    <t>0-21</t>
  </si>
  <si>
    <t>(-) 0-21</t>
  </si>
  <si>
    <t>Se asigna un valor de importancia alta considerando la presencia de Bosque Nativo y vegetación protectora en el polígono. Aunque la afectación directa sobre esta cobertura pueda ser menor en extensión, el descapote y desbroce vegetal desprotegen directamente el horizonte orgánico del suelo. La pérdida de esta cubierta vegetal desencadena efectos graves sobre el terreno, tales como el desencadenamiento de procesos erosivos acelerados por escorrentía, la alteración de la tasa de infiltración, la pérdida de humedad y materia orgánica, y la desestructuración del perfil edáfico. Por ello, el suelo desprovisto de vegetación nativa se vuelve altamente vulnerable, pudiendo modificar sustancialmente la dinámica física y funcional del componente local.</t>
  </si>
  <si>
    <t>Nivel de importancia alto debido a la susceptibilidad del suelo al desencadenamiento de procesos erosivos severos tras la pérdida de cobertura vegetal. Aunque la intervención en el Bosque Nativo o vegetación protectora abarque una superficie menor, la eliminación del dosel y del sistema radicular expone la superficie del terreno al impacto de la lluvia y al arrastre por escorrentía superficial. Esto acelera la pérdida de suelo fértil, la formación de cárcavas o surcos y la sedimentación de cuerpos de agua, modificando sensiblemente la integridad física del componente edáfico.</t>
  </si>
  <si>
    <t>Se asigna un valor de importancia alto por la vulnerabilidad del terreno a la erosión tras la remoción vegetal. La estructura del suelo puede sufrir una degradación importante al perder sus agregados naturales y verse alterada por la compactación que genera el uso de maquinaria pesada, lo que restringe la infiltración y ventilación del perfil. Si bien es un impacto parcialmente reversible mediante medidas de rehabilitación, la pérdida de la arquitectura del suelo modifica significativamente la estabilidad del componente.</t>
  </si>
  <si>
    <t xml:space="preserve">La calidad del suelo se clasifica en la categoría de impotancia media debido a que el terreno presenta un grado de degradación previa alto motivado por la intervención antropogénica existente (mosaicos agrícolas, silvopastoreo y zonas sin cobertura vegetal) y, al mismo tiempo, posee una capacidad de tolerancia altaante las obras del proyecto fotovoltaico. Esta elevada tolerancia se fundamenta en la baja perturbación física requerida para la instalación de las estructuras, la reducida conductividad hidráulica del terreno y la efectividad de las medidas contempladas para el control de la erosión y la prevención de derrames. </t>
  </si>
  <si>
    <t>Evalúa el potencial productivo natural y las limitaciones físicas del terreno (relieve, profundidad efectiva, textura y pendiente). El área del proyecto presenta un potencial agrícola/forestal limitado y poca cobertura productiva primaria, lo que le otorga una sensibilidad intrínseca relativamente baja a media. Sin embargo, su importancia es moderada  debido a la vulnerabilidad a la pérdida de la capa arable por descapote, compactación por maquinaria y pérdida de fertilidad durante la fase de construcción de la infraestructura fotovoltaica.</t>
  </si>
  <si>
    <t>Presencia de materiales deleznables (lutitas alteradas de la Formación Zapotillo y depósitos coluviales), combinados con pendientes pronunciadas (12% a &gt;25%) y procesos activos de erosión en surcos y cárcavas. La susceptibilidad a deslizamientos y remoción en masa se amplifica críticamente ante eventos de precipitación intensa o descapote sin control.</t>
  </si>
  <si>
    <t>Se justifica su alto valor debido a que el relieve colinado y de vertientes , con pendientes del 12% a 25%, condiciona la captación solar y acelera la escorrentía. Su intervención exige movimientos de tierra (corte y relleno) para los seguidores solares, lo que puede inducir procesos erosivos e inestabilidad si se altera la topografía natural.</t>
  </si>
  <si>
    <t>Muy alta</t>
  </si>
  <si>
    <t xml:space="preserve">Se asigna un Valor de Importancia Muy Alto  a este factor debido a que constituye la variable hidráulica de mayor respuesta y dinamismo ante las intervenciones del proyecto y la variabilidad climática del sector. La cuenca presenta un patrón de drenaje dendrítico con quebradas de régimen intermitente que responden de manera inmediata a las precipitaciones intensas. Al intervenir la cobertura vegetal y modificar el microrelieve para la colocación de las mesas fotovoltaicas, se altera el coeficiente de escorrentía, incrementando la velocidad y el volumen de agua de infiltración reducida. Este incremento en la fuerza erosiva del agua no solo pone en riesgo la estabilidad del terreno y de las cimentaciones del parque, sino que intensifica el arrastre de sólidos en suspensión hacia los cauces naturales, afectando directamente la calidad del agua superficial y la hidrodinámica del Río Chira aguas abajo. </t>
  </si>
  <si>
    <t>Se justifica este valor debido a que, si bien el estado de conservación de la línea base es aceptable y cumple los parámetros normativos, existe fragilidad estacional en las quebradas intermitentes. Los cauces presentan bajo a nulo caudal en época seca y riesgo de alteración por incremento de sólidos suspendidos (turbidez) debido al arrastre de sedimentos durante la fase de movimiento de tierras y construcción</t>
  </si>
  <si>
    <t>Se asigna un Valor de Importancia muy alto al factor  debido a la alta sensibilidad del patrón hidrológico natural ante cualquier modificación topográfica o de la cobertura del suelo dentro de la microcuenca del proyecto.
Las quebradas del área de estudio presentan un comportamiento fuertemente estacional e intermitente, con caudales que responden de manera rápida y directa a las precipitaciones intensas. La implantación de la infraestructura del parque fotovoltaico altera la rugosidad del terreno y la capacidad natural de retención e infiltración del agua. Esto produce un cambio directo en la dinámica del flujo, pudiendo concentrar el escurrimiento, aumentar los picos de avenida o modificar la dirección natural de los drenajes menores hacia los cauces receptores.</t>
  </si>
  <si>
    <t>El comportamiento hídrico del área está regido por un patrón de drenaje dendrítico con quebradas de régimen intermitente y estacional dentro de la cuenca Catamayo-Chira. La intervención de la cobertura vegetal y la alteración del microrelieve (movimientos de tierra, cortes, rellenos y compactación) modifican las tasas de infiltración y aceleran los picos de escorrentía, pudiendo alterar los caudales máximos instantáneos y los tiempos de respuesta de los cauces locales ante eventos pluviométricos intensos.</t>
  </si>
  <si>
    <t>En el área de implantación existen cauces permanentes que constituyen el eje hidrográfico, ecológico y socioeconómico fundamental de la cuenca Catamayo-Chira. Aunque el área directa del proyecto alberga principalmente quebradas intermitentes, la conectividad hídrica directa convierte a los cuerpos permanentes en receptores finales de la escorrentía, el arrastre de sedimentos y posibles contaminantes. Su conservación es vital para garantizar el aprovisionamiento de agua, la estabilidad de los ecosistemas acuáticos y el cumplimiento de la normativa ambiental (TULSMA).</t>
  </si>
  <si>
    <t>Las quebradas intermitentes del área del proyecto (como la Quebrada La Danta) conforman el sistema activo de drenaje natural durante la época lluviosa. Pese a presentar bajo o nulo caudal la mayor parte del año, estos cauces tienen una reducida capacidad de dilución y una alta vulnerabilidad ante el arrastre de sedimentos, socavamiento y obstrucciones durante la fase de movimiento de tierras y construcción.</t>
  </si>
  <si>
    <t xml:space="preserve">El aire presneta condiciones atmosféricas favorables, con concentraciones de PM₁₀, PM₂.₅, NOₓ y SO₂ dentro de los límites permisibles establecidos en el TULSMA. Asimismo, el área de estudio presenta una baja sensibilidad ambiental, asociada a un entorno rural que favorece la dispersión natural de contaminantes. Las posibles alteraciones se limitan principalmente a la fase de construcción, por la emisión de material particulado derivado del movimiento de tierras y de gases de combustión generados por maquinaria y vehículos. </t>
  </si>
  <si>
    <t>La sensibilidad del microclima radica en la vulnerabilidad del balance térmico e hídrico de la capa límite del suelo frente al cambio de cobertura vegetal por superficies oscuras y vidriadas (módulos fotovoltaicos). La implantación del parque altera de forma continua el albedo, la temperatura superficial inmediata y la humedad del suelo a escala de polígono. Aunque el impacto es permanente durante la vida útil del proyecto, se considera de importancia moderada dado que el alcance de la alteración térmica se limita estrictamente a la poligonal de intervención y no genera variaciones microclimáticas fuera del predio.</t>
  </si>
  <si>
    <t>Se le asigna un valor bajo debido a la discrepancia de escalas entre el proyecto y la masa atmosférica regional. La Línea Base macroclimática está determinada por patrones climáticos zonales (temperatura, régimen pluviométrico y circulación de vientos a gran escala) que poseen una Sensibilidad Ambiental Muy Baja o nula frente a la infraestructura física del parque solar. La capacidad del proyecto para alterar las variables macroclimáticas es inexistente. Su única relación con este factor es de carácter positivo a nivel global, al contribuir a la reducción de emisiones de gases de efecto invernadero (GEI) mediante la sustitución de energía fósil por limpia.</t>
  </si>
  <si>
    <t>La sensibilidad de la zona ante incrementos sonoros es reducida debido a la escasa presencia de asentamientos humanos o receptores sensibles contiguos al polígono del proyecto. La generación de presión sonora de mayor magnitud ocurre exclusivamente durante la etapa de intervención y construcción por el tránsito de maquinaria, adecuación de terreno e hincado de piloteado, constituyendo un impacto de carácter temporal, focalizado y reversible. Durante la fase operativa, las únicas fuentes continuas corresponden a los centros de transformación, inversores y subestación eléctrica, cuyos niveles de emisión decaen drásticamente con la distancia y no exceden los límites máximos permitidos por la normativa TULSMA en el límite del predio o en las viviendas más cercanas.</t>
  </si>
  <si>
    <t>Las emisiones de campos electromagnéticos de baja frecuencia (50/60 Hz) se generan de manera continua únicamente durante la fase de operación del parque, focalizándose en el cableado de media/alta tensión, los centros de transformación, los inversores y la subestación de evacuación. La sensibilidad del entorno es baja debido a la baja densidad poblacional en la franja de servidumbre y a que la intensidad del campo magnético y eléctrico disminuye drásticamente a pocos metros de la fuente. Dado que los niveles proyectados no sobrepasan los límites máximos recomendados por el ICNIRP ni la normativa nacional aplicable, la probabilidad de afectación sobre seres humanos, ganado o fauna silvestre es mínima y altamente localizada.</t>
  </si>
  <si>
    <t>Las actividades agropecuarias (principalmente pastoreo extensivo y cultivos estacionales de subsistencia) constituyen el principal uso productivo del área y pueden verse afectadas parcialmente por la ocupación del proyecto. No obstante, los estudios edafológicos de la línea base demuestran que los suelos del emplazamiento presentan una aptitud agrícola de baja a moderada, con limitaciones asociadas a la pendiente, la capacidad de retención de humedad y una alteración antrópica previa por actividades tradicionales. La sensibilidad de este factor se califica como media dado que la pérdida de la capacidad productiva se limita estrictamente a la poligonal de ocupación directa de las mesas fotovoltaicas e infraestructura conexa, sin comprometer la estructura socioeconómica ni la producción agropecuaria regional.</t>
  </si>
  <si>
    <t>La Línea Base del área de influencia directa muestra una dinámica laboral dominada por la agricultura y ganadería de subsistencia, caracterizada por ingresos fluctuantes y escasas oportunidades de empleo formalizado. Frente a este contexto, la demanda de mano de obra por parte del proyecto representa una fuente importante de trabajo directo para contrataciones no calificadas (montaje de estructuras fotovoltaicas, adecuación de terreno, cerramientos) y calificadas locales. Asimismo, se estimula el empleo indirecto mediante el consumo de bienes y servicios locales como hospedaje, alimentación y logística. Dado que la dinamización del empleo responde a una de las expectativas socioeconómicas prioritarias de la comunidad, este factor se categoriza con una ponderación elevada de impacto benéfico.</t>
  </si>
  <si>
    <t>La Línea Base en el área de influencia directa se caracteriza por un comercio local de pequeña escala y una producción agropecuaria orientada al autoconsumo o mercados locales. La llegada del proyecto genera un efecto multiplicador en la economía local: por un lado, se produce una contracción o sustitución puntual y controlada del uso del suelo agropecuario en la poligonal de intervención; por otro, se activa fuertemente el sector comercial mediante la demanda de hospedaje, alimentación, transporte, provisión de insumos menores y contratación de servicios locales. Dada la receptividad de los comerciantes y productores locales para integrarse a la cadena de valor del proyecto, este factor registra un impacto benéfico y moderadamente alto en la dinamización socioeconómica de la zona.</t>
  </si>
  <si>
    <t>Se asigna un Valor de Importanciamuy alto al factor Salud y Seguridad considerando la estrecha relación entre las condiciones socio-ambientales de la Línea Base y la elevada Sensibilidad de las comunidades receptoras y del personal de obra frente a riesgos operativos. La Línea Base socioeconómica en el área de influencia directa muestra comunidades rurales con capacidades limitadas en centros de salud locales para atender emergencias complejas. Durante la etapa de construcción, la movilización de maquinaria pesada, el transporte de materiales, la generación de material particulado (polvo), las emisiones sonoras y los trabajos de hincado e instalación eléctrica generan factores de riesgo tanto viales como laborales.</t>
  </si>
  <si>
    <t>En la zona de influencia se describe un estilo de vida rural caracterizado por un ambiente pacífico, libre de congestionamientos y con niveles reducidos de contaminación acústica o visual. La sensibilidad de la comunidad frente a la perturbación de su confort es media; durante la etapa de construcción, la presencia de trabajadores externos, el aumento en la circulación de camiones y maquinaria, así como la generación de ruido y suspensión de polvo, alteraran temporalmente la tranquilidad y la percepción de bienestar de los habitantes. Al tratarse de afectaciones reversibles y focalizadas principalmente en la fase de obras, el factor se categoriza con una importancia moderada.</t>
  </si>
  <si>
    <t>Alto</t>
  </si>
  <si>
    <t>Se asigna un Valor de Importancia Altoal factor Patrimonio Histórico, Cultural y Arqueológico sustentado en la interacción entre los antecedentes patrimoniales de la Línea Base regional y la Sensibilidad Crítica de estos recursos frente a perturbaciones del terreno. La Línea Base patrimonial evalúa la riqueza arqueológica y cultural del área de influencia, determinando la probabilidad de ocurrencia de evidencias materiales prehispánicas o históricas subsuperficiales. La sensibilidad del factor es sumamente elevada debido a que los recursos arqueológicos son bienes no renovables de alto valor científico y cultural; cualquier alteración directa por corte de terreno, nivelación o hincado de estructuras durante la fase constructiva puede ocasionar su destrucción total o parcial de forma irreversible..</t>
  </si>
  <si>
    <t>En el área de influencia se muestra una unidad paisajística típicamente rural, caracterizada por un relieve ondulado, parches de vegetación nativa y mosaicos agrícolas con baja densidad de infraestructura industrial. La sensibilidad del paisaje ante este tipo de proyectos es significativa debido a la baja capacidad de absorción visual del terreno frente a la instalación a gran escala de módulos fotovoltaicos, líneas de evacuación y cerramientos periféricos. La presencia de la planta introduce un contraste cromático y morfológico permanente que rompe la continuidad visual del entorno rural. Pese a que el impacto no destruye la capacidad funcional del suelo fuera de la poligonal, altera sustancialmente la calidad escénica local, requiriendo el uso de barreras vegetales de integración paisajística y materiales de baja reflectancia para mitigar la dominancia visual de la obra.</t>
  </si>
  <si>
    <t>Se asigna un Valor de Importancia bajo al factor Turismo al cruzar la baja intensidad de la actividad turística en la Línea Base con la reducida Sensibilidad del sector receptivo local. La Línea Base del área de influencia muestra que la economía del sector está centrada predominantemente en la agricultura y la ganadería, con una oferta e infraestructura turística limitada o casi inexistente dentro del predio y sus colindancias inmediatas. La sensibilidad de este factor ante la construcción y operación del parque fotovoltaico es baja, ya que no se desafectan ni se intervienen zonas con vocación turística prioritaria, rutas ecoturísticas declaradas o elementos de singular atractivo recreativo. Durante la etapa de construcción, se produce un impacto benéfico temporal sobre los pequeños prestadores de servicios de alojamiento y restauración debido a la estadía del personal de obra. En la fase operativa, el impacto se reduce a la modificación de la cuenca visual desde vías de acceso de menor tránsito, sin generar afectaciones significativas a flujos turísticos regionales.</t>
  </si>
  <si>
    <t xml:space="preserve">En el área de influencia directa identifica una población rural con tradiciones fuertemente vinculadas a la actividad agropecuaria, festividades patronales o locales y dinámicas de interacción comunitaria arraigadas. La sensibilidad de este factor ante la construcción y operación del proyecto es reducida, en tanto la infraestructura fotovoltaica no compromete centros ceremoniales, sitios de significación comunitaria ni rutas utilizadas para manifestaciones folclóricas o religiosas. Las afectaciones potenciales son de carácter indirecto y temporal, asociadas principalmente a la interacción entre los pobladores y el personal foráneo durante la etapa de construcción. </t>
  </si>
  <si>
    <t/>
  </si>
  <si>
    <t>Desmantelamiento de la sub estación.</t>
  </si>
  <si>
    <t xml:space="preserve">Desmantelamiento de Línea Eléctrica interna. </t>
  </si>
  <si>
    <t>Actividad</t>
  </si>
  <si>
    <t>Impacto ambiental</t>
  </si>
  <si>
    <t>Significancia</t>
  </si>
  <si>
    <t>Alteración de drenajes naturales.</t>
  </si>
  <si>
    <t>Alteración de drenajes naturales; ocupación temporal del terreno.</t>
  </si>
  <si>
    <t>Alteración de drenajes naturales; afectación de cuerpos de agua permanentes y estacionales.</t>
  </si>
  <si>
    <t>Intervención u ocupación de áreas de servidumbre.</t>
  </si>
  <si>
    <t>Aspecto ambiental</t>
  </si>
  <si>
    <t>Riesgo ambiental</t>
  </si>
  <si>
    <t>Desbroce y limpieza del terreno; movimiento de tierras; construcción de plataformas y vías; operación y mantenimiento de maquinaria y equipos.</t>
  </si>
  <si>
    <t>Derrame de combustibles y lubricantes; alteración de drenajes naturales; afectación de cuerpos de agua; incendio forestal.</t>
  </si>
  <si>
    <t>Remoción de cobertura vegetal.</t>
  </si>
  <si>
    <t>Pérdida de recursos alimenticios para la fauna; pérdida de conectividad ecológica; introducción de especies exóticas invasoras.</t>
  </si>
  <si>
    <t>Remoción de cobertura vegetal; modificación del relieve natural.</t>
  </si>
  <si>
    <t>Ocupación permanente del suelo; cambio de uso del terreno.</t>
  </si>
  <si>
    <t>Subcomponente</t>
  </si>
  <si>
    <t>Medidas del PMA relacionadas</t>
  </si>
  <si>
    <t>Remoción de cobertura vegetal; manejo y almacenamiento de combustibles, lubricantes y sustancias peligrosas; generación de residuos sólidos, peligrosos y especiales.</t>
  </si>
  <si>
    <t>Alteración de las propiedades físicas, químicas y biológicas del suelo por la incorporación de hidrocarburos, aceites, sustancias peligrosas y residuos, ocasionando contaminación localizada, disminución de la fertilidad, reducción de la actividad biológica y afectación de su capacidad para sostener la cobertura vegetal y otras funciones ecosistémicas.</t>
  </si>
  <si>
    <t>PMA-01, PMA-02, PMA-05, PMA-26, PMA-32, PMA-33, PMA-37, PMA-38, PMA-39, PMA-41, PMA-42, PMA-43, PMA-75, PMA-80, PMA-82, PMA-84, PMA-103, PMA-104, PMA-135.</t>
  </si>
  <si>
    <t>Desbroce y limpieza del terreno; adecuación del terreno; instalación de infraestructura.</t>
  </si>
  <si>
    <t>Reducción y eliminación de la cobertura protectora del suelo, favoreciendo la exposición directa a los agentes climáticos, disminuyendo la protección frente a la erosión y alterando las condiciones necesarias para la regeneración natural de la vegetación y el mantenimiento de los procesos ecológicos.</t>
  </si>
  <si>
    <t>PMA-15, PMA-16, PMA-18, PMA-19, PMA-20, PMA-22, PMA-35, PMA-105, PMA-106, PMA-127, PMA-128, PMA-129, PMA-130, PMA-138, PMA-143.</t>
  </si>
  <si>
    <t>Movimiento de tierras; nivelación del terreno; construcción de vías internas y obras de drenaje.</t>
  </si>
  <si>
    <t>Incremento de los procesos de erosión hídrica y eólica debido a la exposición del suelo, generando pérdida de partículas, disminución de la estabilidad superficial, arrastre de sedimentos y potencial sedimentación en los cuerpos de agua cercanos.</t>
  </si>
  <si>
    <t>PMA-20, PMA-32, PMA-33, PMA-34, PMA-35, PMA-37, PMA-104, PMA-105, PMA-106, PMA-135.</t>
  </si>
  <si>
    <t>Operación de maquinaria pesada; transporte de materiales; construcción de plataformas y vías internas.</t>
  </si>
  <si>
    <t>Operación de maquinaria y equipos; acopio de materiales.</t>
  </si>
  <si>
    <t>Modificación de la estructura física del suelo por compactación, disminución de la porosidad y permeabilidad, reduciendo la infiltración del agua, la aireación y el desarrollo del sistema radicular de la vegetación.</t>
  </si>
  <si>
    <t>PMA-11, PMA-33, PMA-34, PMA-35, PMA-37, PMA-104, PMA-105, PMA-135.</t>
  </si>
  <si>
    <t>Instalación de módulos fotovoltaicos, subestación, edificio de control, obras complementarias y vías internas.</t>
  </si>
  <si>
    <t>Reducción de la capacidad de uso del suelo por la ocupación permanente de la superficie y la modificación de su funcionalidad original, limitando su potencial para otros usos productivos, de conservación o regeneración natural durante la vida útil del proyecto.</t>
  </si>
  <si>
    <t>PMA-15, PMA-20, PMA-22, PMA-101, PMA-104, PMA-105, PMA-106, PMA-111, PMA-112, PMA-135.</t>
  </si>
  <si>
    <t>Geomorfología</t>
  </si>
  <si>
    <t>Movimiento de tierras, nivelación del terreno, construcción de plataformas, construcción de vías internas y obras de drenaje.</t>
  </si>
  <si>
    <t>Movimiento de tierras; remoción de cobertura vegetal; modificación del relieve; operación de maquinaria pesada.</t>
  </si>
  <si>
    <t>Alteración de drenajes naturales; afectación de cuerpos de agua; derrames de combustibles; incendio forestal.</t>
  </si>
  <si>
    <t>Alteración de la estabilidad geomorfológica por la modificación de taludes y superficies naturales, incrementando la susceptibilidad a procesos de remoción en masa, deslizamientos localizados y pérdida de estabilidad del terreno durante las fases constructivas.</t>
  </si>
  <si>
    <t>PMA-20, PMA-32, PMA-33, PMA-34, PMA-35, PMA-37, PMA-103, PMA-104, PMA-105, PMA-131.</t>
  </si>
  <si>
    <t>Desbroce y limpieza; movimiento de tierras; excavaciones; nivelación; construcción de plataformas, subestación y vías internas.</t>
  </si>
  <si>
    <t>Movimiento y nivelación del suelo; excavaciones; ocupación permanente del terreno; construcción de infraestructura.</t>
  </si>
  <si>
    <t>Alteración de drenajes naturales; intervención de áreas de servidumbre; afectación de cuerpos de agua.</t>
  </si>
  <si>
    <t>Modificación de la morfología natural del terreno por cortes, rellenos y conformación de plataformas, generando cambios permanentes en el relieve local, la pendiente y la configuración fisiográfica del área intervenida.</t>
  </si>
  <si>
    <t>PMA-20, PMA-33, PMA-34, PMA-35, PMA-101, PMA-104, PMA-105, PMA-111, PMA-112, PMA-131.</t>
  </si>
  <si>
    <t>Movimiento de tierras; nivelación del terreno; construcción de drenajes; construcción de vías; construcción de plataformas.</t>
  </si>
  <si>
    <t>Alteración del drenaje superficial; movimiento de tierras; remoción de cobertura vegetal; compactación del suelo.</t>
  </si>
  <si>
    <t>Alteración de drenajes naturales; afectación de cuerpos de agua permanentes y estacionales; erosión acelerada.</t>
  </si>
  <si>
    <t>Modificación de los patrones naturales de escorrentía superficial debido al cambio de pendientes, compactación del suelo y construcción de infraestructura, favoreciendo la concentración de flujos, procesos erosivos, transporte de sedimentos y alteración del régimen hidrológico local.</t>
  </si>
  <si>
    <t>PMA-20, PMA-32, PMA-33, PMA-34, PMA-35, PMA-37, PMA-104, PMA-105, PMA-131, PMA-134.</t>
  </si>
  <si>
    <t>Adecuación del terreno; movimiento de tierras; construcción de plataformas, vías y drenajes; mantenimiento de maquinaria; operación de instalaciones temporales.</t>
  </si>
  <si>
    <t>Movimiento de tierras; generación de aguas residuales; generación de residuos; manejo y almacenamiento de combustibles y sustancias peligrosas; alteración del drenaje superficial.</t>
  </si>
  <si>
    <t>Derrame de combustibles y lubricantes; vertido accidental de aguas residuales; afectación de cuerpos de agua permanentes y estacionales; alteración de drenajes naturales.</t>
  </si>
  <si>
    <t>Deterioro de la calidad físico-química y biológica del agua superficial por el ingreso de sedimentos, hidrocarburos, aceites, residuos y otras sustancias contaminantes, generando incremento de la turbidez, modificación de parámetros de calidad y afectación de los ecosistemas acuáticos.</t>
  </si>
  <si>
    <t>PMA-02, PMA-26, PMA-29, PMA-30, PMA-32, PMA-33, PMA-34, PMA-38, PMA-39, PMA-41, PMA-42, PMA-43, PMA-86, PMA-103, PMA-134.</t>
  </si>
  <si>
    <t>Movimiento de tierras; nivelación del terreno; construcción de plataformas, vías internas y obras de drenaje.</t>
  </si>
  <si>
    <t>Alteración del drenaje superficial; compactación del suelo; ocupación del terreno; construcción de infraestructura.</t>
  </si>
  <si>
    <t>Alteración de drenajes naturales; afectación de cuerpos de agua permanentes y estacionales; erosión y transporte de sedimentos.</t>
  </si>
  <si>
    <t>Modificación del patrón natural de circulación del agua superficial debido a la construcción de infraestructura y cambios en la topografía, pudiendo generar concentración de escorrentías, encharcamientos, cambios en la velocidad del flujo y alteraciones en la dinámica hidráulica local.</t>
  </si>
  <si>
    <t>PMA-20, PMA-32, PMA-33, PMA-34, PMA-35, PMA-37, PMA-104, PMA-105, PMA-134.</t>
  </si>
  <si>
    <t>Desbroce; movimiento de tierras; nivelación; construcción de plataformas y vías; ocupación permanente del terreno.</t>
  </si>
  <si>
    <t>Remoción de cobertura vegetal; impermeabilización parcial del terreno; modificación del relieve; alteración del drenaje superficial.</t>
  </si>
  <si>
    <t>Alteración de drenajes naturales; disminución de infiltración; erosión acelerada.</t>
  </si>
  <si>
    <t>Alteración del régimen hidrológico local por cambios en los procesos naturales de infiltración, escorrentía y almacenamiento temporal del agua, modificando la respuesta hidrológica del área intervenida durante eventos de precipitación.</t>
  </si>
  <si>
    <t>PMA-20, PMA-33, PMA-34, PMA-35, PMA-37, PMA-104, PMA-105, PMA-134.</t>
  </si>
  <si>
    <t>Construcción de obras civiles; construcción de drenajes; mantenimiento de maquinaria; operación del proyecto.</t>
  </si>
  <si>
    <t>Movimiento de tierras; generación de sedimentos; manejo de combustibles y sustancias peligrosas; generación de aguas residuales; residuos sólidos.</t>
  </si>
  <si>
    <t>Derrames; vertidos accidentales; afectación de cuerpos de agua permanentes; transporte de sedimentos.</t>
  </si>
  <si>
    <t>Afectación de los cuerpos de agua permanentes por el aporte de sedimentos y contaminantes, alterando su calidad, funcionamiento ecológico y disponibilidad como hábitat para organismos acuáticos, así como los servicios ecosistémicos que proveen.</t>
  </si>
  <si>
    <t>PMA-20, PMA-26, PMA-29, PMA-30, PMA-32, PMA-33, PMA-34, PMA-38, PMA-39, PMA-41, PMA-42, PMA-43, PMA-86, PMA-134.</t>
  </si>
  <si>
    <t>Adecuación del terreno; movimiento de tierras; construcción de plataformas, vías y drenajes; transporte de materiales.</t>
  </si>
  <si>
    <t>Movimiento de tierras; alteración del drenaje superficial; generación de sedimentos; ocupación temporal del terreno.</t>
  </si>
  <si>
    <t>Alteración de drenajes naturales; afectación de cuerpos de agua estacionales; erosión; derrames accidentales.</t>
  </si>
  <si>
    <t>Alteración temporal de los cuerpos de agua estacionales por incremento de sedimentos, modificación de cauces naturales y cambios en la conectividad hidrológica, afectando su funcionalidad ecológica durante los períodos de lluvia y su papel como hábitat temporal para diversas especies.</t>
  </si>
  <si>
    <t>PMA-20, PMA-22, PMA-32, PMA-33, PMA-34, PMA-35, PMA-37, PMA-104, PMA-105, PMA-134.</t>
  </si>
  <si>
    <t>Adecuación del terreno; desbroce; movimiento de tierras; transporte de materiales; construcción de plataformas, vías e infraestructura; operación y mantenimiento de maquinaria y vehículos.</t>
  </si>
  <si>
    <t>Emisión de material particulado; emisiones de gases de combustión; circulación de maquinaria y vehículos; movimiento de tierras.</t>
  </si>
  <si>
    <t>Incendio forestal; resuspensión de polvo; emisiones por combustión.</t>
  </si>
  <si>
    <t>Alteración temporal de la calidad del aire por el incremento de material particulado (PM) y emisiones gaseosas provenientes del movimiento de tierras, circulación de maquinaria y combustión de motores, ocasionando un deterioro localizado de las condiciones atmosféricas durante las actividades constructivas y de mantenimiento.</t>
  </si>
  <si>
    <t>PMA-06, PMA-07, PMA-08, PMA-09, PMA-10, PMA-11, PMA-14, PMA-51, PMA-133.</t>
  </si>
  <si>
    <t>Desbroce; remoción de cobertura vegetal; instalación de infraestructura permanente; operación del parque fotovoltaico.</t>
  </si>
  <si>
    <t>Remoción de cobertura vegetal; ocupación permanente del terreno; modificación de la cobertura superficial.</t>
  </si>
  <si>
    <t>Pérdida de cobertura vegetal; incremento de superficies expuestas.</t>
  </si>
  <si>
    <t>Modificación localizada del microclima por cambios en la cobertura del suelo y en las condiciones de radiación, temperatura superficial, humedad y circulación del aire, con efectos limitados al área de implantación del proyecto.</t>
  </si>
  <si>
    <t>PMA-15, PMA-20, PMA-22, PMA-105, PMA-106, PMA-143.</t>
  </si>
  <si>
    <t>Operación del parque fotovoltaico.</t>
  </si>
  <si>
    <t>Generación de energía renovable.</t>
  </si>
  <si>
    <t>No se identifican riesgos ambientales significativos asociados.</t>
  </si>
  <si>
    <t>No se prevén alteraciones significativas sobre el macroclima o los patrones climáticos regionales, debido a que la escala del proyecto es insuficiente para modificar las condiciones atmosféricas de carácter regional.</t>
  </si>
  <si>
    <t>No se requieren medidas específicas; seguimiento ambiental general mediante PMA-131.</t>
  </si>
  <si>
    <t>Operación de la red interna de media tensión, subestación y equipos eléctricos.</t>
  </si>
  <si>
    <t>Generación de campos electromagnéticos por equipos energizados.</t>
  </si>
  <si>
    <t>Exposición localizada a campos electromagnéticos.</t>
  </si>
  <si>
    <t>Generación de campos electromagnéticos de baja frecuencia restringidos al entorno inmediato de la subestación, transformadores y líneas eléctricas internas, sin producir alteraciones ambientales significativas fuera de las áreas operativas del proyecto.</t>
  </si>
  <si>
    <t>PMA-46, PMA-131, PMA-136.</t>
  </si>
  <si>
    <t>Adecuación del terreno; movimiento de tierras; transporte; construcción; instalación de estructuras; mantenimiento; operación de maquinaria y equipos.</t>
  </si>
  <si>
    <t>Generación de ruido; vibraciones; operación de maquinaria pesada; circulación de vehículos.</t>
  </si>
  <si>
    <t>Incremento de niveles de presión sonora; perturbación de fauna silvestre.</t>
  </si>
  <si>
    <t>Incremento temporal de los niveles de presión sonora y vibraciones por la operación de maquinaria, equipos y vehículos, generando molestias al personal y poblaciones cercanas, así como perturbación del comportamiento de la fauna silvestre durante las fases de construcción y mantenimiento.</t>
  </si>
  <si>
    <t>PMA-11, PMA-12, PMA-13, PMA-14, PMA-24, PMA-67, PMA-69, PMA-132.</t>
  </si>
  <si>
    <t>Adecuación del terreno; desbroce; construcción de plataformas y vías; operación del proyecto.</t>
  </si>
  <si>
    <t>Remoción de cobertura vegetal; ocupación temporal y permanente del suelo; tránsito de maquinaria.</t>
  </si>
  <si>
    <t>Incendio forestal; introducción de especies exóticas invasoras; compactación del suelo.</t>
  </si>
  <si>
    <t>Reducción temporal de la cobertura de pastizales por la ocupación de áreas para la construcción de infraestructura, ocasionando pérdida localizada de biomasa vegetal y alteración de la composición florística en sectores intervenidos.</t>
  </si>
  <si>
    <t>PMA-15, PMA-18, PMA-20, PMA-22, PMA-23, PMA-35, PMA-105, PMA-106, PMA-126, PMA-127, PMA-130, PMA-138.</t>
  </si>
  <si>
    <t>Desbroce; adecuación del terreno; construcción de infraestructura; operación y mantenimiento.</t>
  </si>
  <si>
    <t>Remoción de vegetación; ocupación permanente del terreno; tránsito de maquinaria y vehículos.</t>
  </si>
  <si>
    <t>Incendio forestal; introducción de especies invasoras; alteración del suelo.</t>
  </si>
  <si>
    <t>Disminución de la cobertura vegetal presente en áreas de uso agropecuario, con modificación de la estructura del paisaje y reducción localizada de superficies destinadas a actividades agropecuarias dentro del área de implantación.</t>
  </si>
  <si>
    <t>PMA-15, PMA-20, PMA-22, PMA-23, PMA-35, PMA-36, PMA-105, PMA-106, PMA-130, PMA-138.</t>
  </si>
  <si>
    <t>Vegetación arbustiva y herbácea</t>
  </si>
  <si>
    <t>Desbroce y limpieza; movimiento de tierras; construcción de plataformas, vías, drenajes e instalación de infraestructura.</t>
  </si>
  <si>
    <t>Remoción de cobertura vegetal; alteración del hábitat; ocupación permanente del suelo; fragmentación de la cobertura vegetal.</t>
  </si>
  <si>
    <t>Pérdida de conectividad ecológica; afectación de áreas de alta sensibilidad; extracción ilegal de flora; introducción de especies exóticas invasoras; incendio forestal.</t>
  </si>
  <si>
    <t>Pérdida y fragmentación de la vegetación arbustiva y herbácea por la remoción de la cobertura vegetal y la implantación de infraestructura, reduciendo la composición florística, la capacidad de regeneración natural, la conectividad ecológica y las funciones ecosistémicas que proporciona este tipo de cobertura.</t>
  </si>
  <si>
    <t>PMA-15, PMA-16, PMA-18, PMA-19, PMA-20, PMA-21, PMA-22, PMA-23, PMA-27, PMA-35, PMA-74, PMA-105, PMA-106, PMA-126, PMA-127, PMA-128, PMA-129, PMA-130, PMA-138, PMA-143.</t>
  </si>
  <si>
    <t>Desbroce selectivo; movimiento de tierras; construcción de obras civiles e instalación de infraestructura.</t>
  </si>
  <si>
    <t>Remoción de cobertura vegetal; alteración del hábitat; ocupación permanente del suelo; fragmentación del bosque.</t>
  </si>
  <si>
    <t>Pérdida de conectividad ecológica; afectación de especies con categoría de conservación; extracción ilegal de flora; incendio forestal; introducción de especies invasoras.</t>
  </si>
  <si>
    <t>Reducción y fragmentación del bosque nativo por la intervención puntual de áreas destinadas a infraestructura, ocasionando pérdida de individuos vegetales, disminución de la complejidad estructural del ecosistema, alteración de la conectividad ecológica y afectación de los procesos de regeneración natural y conservación de especies nativas.</t>
  </si>
  <si>
    <t>PMA-15, PMA-16, PMA-18, PMA-19, PMA-20, PMA-21, PMA-22, PMA-23, PMA-27, PMA-35, PMA-51, PMA-74, PMA-105, PMA-106, PMA-113, PMA-114, PMA-115, PMA-126, PMA-127, PMA-128, PMA-129, PMA-130, PMA-138, PMA-143.</t>
  </si>
  <si>
    <t>Adecuación del terreno; desbroce y limpieza; movimiento de tierras; construcción de plataformas, vías e infraestructura; operación y mantenimiento del proyecto.</t>
  </si>
  <si>
    <t>Remoción de cobertura vegetal; ocupación temporal y permanente del suelo; tránsito de maquinaria y vehículos.</t>
  </si>
  <si>
    <t>Incendio forestal; introducción de especies exóticas invasoras; compactación del suelo; extracción ilegal de flora.</t>
  </si>
  <si>
    <t>Reducción de la cobertura de pastizales por la remoción de la vegetación y la ocupación del terreno, ocasionando pérdida de biomasa vegetal, disminución de la capacidad de regeneración natural, alteración de la composición florística, reducción de los servicios ecosistémicos (protección del suelo, regulación hídrica y provisión de alimento para la fauna), favoreciendo además el establecimiento de especies invasoras y el incremento de la vulnerabilidad frente a procesos de degradación.</t>
  </si>
  <si>
    <t>Adecuación del terreno; desbroce; construcción de infraestructura; apertura de vías; operación del proyecto.</t>
  </si>
  <si>
    <t>Remoción de cobertura vegetal; ocupación permanente del suelo; modificación del uso del suelo.</t>
  </si>
  <si>
    <t>Incendio forestal; introducción de especies invasoras; extracción de recursos naturales; compactación del suelo.</t>
  </si>
  <si>
    <t>Transformación y degradación del ecosistema agropecuario por la pérdida de silvopasturas, cultivos y otras coberturas vegetales, ocasionando disminución de la productividad del suelo, alteración del paisaje rural, reducción de los servicios ecosistémicos, modificación de la composición florística y mayor susceptibilidad a procesos de degradación ambiental e invasión por especies exóticas.</t>
  </si>
  <si>
    <t>Pérdida de conectividad ecológica; afectación de áreas de alta sensibilidad ecológica; extracción ilegal de flora; introducción de especies invasoras; incendio forestal; alteración del drenaje natural.</t>
  </si>
  <si>
    <t>Pérdida, degradación y fragmentación de la vegetación arbustiva y herbácea debido a la remoción de la cobertura vegetal y la implantación de infraestructura, ocasionando disminución de la riqueza y composición florística, afectación de especies nativas, reducción de la regeneración natural, alteración de la conectividad ecológica y de la dispersión de semillas, modificación del microclima local, reducción de la disponibilidad hídrica para la vegetación por cambios en la escorrentía, disminución de los servicios ecosistémicos y pérdida de hábitat y recursos alimenticios para la fauna silvestre.</t>
  </si>
  <si>
    <t>Desbroce selectivo; movimiento de tierras; construcción de obras civiles; instalación de infraestructura permanente; apertura de vías.</t>
  </si>
  <si>
    <t>Remoción de cobertura vegetal; alteración del hábitat; ocupación permanente del suelo; fragmentación del bosque; modificación del drenaje superficial.</t>
  </si>
  <si>
    <t>Pérdida de conectividad ecológica; afectación de especies con categoría de conservación; extracción ilegal de flora; introducción de especies invasoras; incendio forestal; alteración del régimen hídrico.</t>
  </si>
  <si>
    <t>Pérdida, transformación, degradación y fragmentación del bosque nativo como consecuencia de la remoción de la vegetación y la ocupación del terreno, ocasionando desaparición local de especies vegetales nativas, disminución de la riqueza y diversidad florística, reducción de los recursos forestales, alteración de los procesos de regeneración natural, modificación del microclima y del balance hídrico, disminución de los servicios ecosistémicos (captura de carbono, regulación climática e hídrica, protección del suelo y provisión de hábitat), afectación de la conectividad ecológica y mayor facilidad para la extracción de recursos naturales debido a la apertura de accesos e infraestructura del proyecto.</t>
  </si>
  <si>
    <t>PMA-15, PMA-18, PMA-19, PMA-20, PMA-22, PMA-23, PMA-35, PMA-74, PMA-105, PMA-106, PMA-126, PMA-127, PMA-128, PMA-129, PMA-130, PMA-138 y PMA-143.</t>
  </si>
  <si>
    <t>PMA-15, PMA-18, PMA-20, PMA-22, PMA-23, PMA-35, PMA-74, PMA-105, PMA-106, PMA-126, PMA-127, PMA-130, PMA-138 y PMA-143.</t>
  </si>
  <si>
    <t>PMA-15, PMA-16, PMA-18, PMA-19, PMA-20, PMA-21, PMA-22, PMA-23, PMA-27, PMA-35, PMA-51, PMA-74, PMA-105, PMA-106, PMA-113, PMA-114, PMA-115, PMA-126, PMA-127, PMA-128, PMA-129, PMA-130, PMA-138 y PMA-143.</t>
  </si>
  <si>
    <t>Desbroce y limpieza del terreno; cercado perimetral; movimiento de tierras; transporte de equipos, materiales y personal; construcción de plataformas, vías y drenajes; instalación de estructuras de soporte; construcción de la subestación; tendido de conductores; estadía del personal; mantenimiento de maquinaria; desmantelamiento de infraestructura temporal.</t>
  </si>
  <si>
    <t>Remoción de cobertura vegetal; generación de ruido y vibraciones; emisión de material particulado y gases; ocupación temporal del terreno; incremento del tránsito vehicular; generación de residuos; presencia continua de personal; consumo de combustibles.</t>
  </si>
  <si>
    <t>Desplazamiento de fauna; pérdida de recursos alimenticios; pérdida de conectividad ecológica; atropellamiento de fauna; cacería; tráfico ilegal de especies CITES; incendio forestal; introducción de especies exóticas invasoras; afectación de corredores biológicos; afectación de especies con categoría de conservación.</t>
  </si>
  <si>
    <t>Alteración de la estructura y funcionalidad ecológica del hábitat utilizado por la avifauna debido al desbroce, movimiento de tierras, construcción de infraestructura y apertura de áreas de trabajo, ocasionando pérdida de sitios de anidación, refugio, descanso y alimentación, disminución de la disponibilidad de recursos tróficos y fragmentación del paisaje. La generación continua de ruido, vibraciones, polvo, tránsito de maquinaria y presencia permanente de trabajadores provoca cambios en los patrones de comportamiento, comunicación, alimentación y reproducción, favoreciendo el abandono temporal de territorios y nidos. El incremento del tránsito vehicular aumenta el riesgo de atropellamiento, mientras que la mayor accesibilidad al área favorece actividades de cacería y tráfico ilegal de especies. Estos efectos pueden incrementar la vulnerabilidad de especies sensibles y de aquellas con categoría de conservación registradas en el área de influencia, comprometiendo la funcionalidad de corredores biológicos y la dinámica poblacional de la avifauna.</t>
  </si>
  <si>
    <t>PMA-15, PMA-16, PMA-20, PMA-21, PMA-22, PMA-23, PMA-27, PMA-35, PMA-51, PMA-74, PMA-105, PMA-106, PMA-113, PMA-114, PMA-115, PMA-126, PMA-127, PMA-128, PMA-129, PMA-130, PMA-132, PMA-138 y PMA-143.</t>
  </si>
  <si>
    <t>Desbroce y limpieza; movimiento de tierras; construcción de obras civiles; construcción de vías; transporte de materiales y personal; instalación de infraestructura; estadía del personal; mantenimiento de maquinaria.</t>
  </si>
  <si>
    <t>Remoción de cobertura vegetal; ocupación temporal del terreno; ruido y vibraciones; tránsito de maquinaria y vehículos; generación de residuos; consumo de combustibles; presencia de personal.</t>
  </si>
  <si>
    <t>Desplazamiento de fauna; pérdida de conectividad ecológica; atropellamiento; interacción con fauna feral; cacería; tráfico ilegal de especies; incendio forestal; derrames de combustibles; introducción de especies invasoras; afectación de especies amenazadas.</t>
  </si>
  <si>
    <t>Modificación de la dinámica ecológica de las poblaciones de mamíferos como consecuencia de la transformación temporal del paisaje, el incremento del tránsito vehicular, la generación de ruido y vibraciones y la presencia continua de personal durante las actividades constructivas. Estas perturbaciones ocasionan cambios en los patrones de desplazamiento, alimentación, refugio y reproducción, provocando abandono de áreas utilizadas tradicionalmente por las especies y aumentando el gasto energético asociado a los desplazamientos. La apertura de caminos y el incremento de la accesibilidad favorecen el ingreso de personas ajenas al proyecto, incrementando el riesgo de cacería, captura ilegal e interacción con fauna feral. Adicionalmente, el tránsito continuo de vehículos incrementa la probabilidad de atropellamiento, especialmente en especies de hábitos crepusculares y nocturnos, mientras que la fragmentación del hábitat puede afectar la conectividad funcional y genética de poblaciones de especies con categoría de conservación.</t>
  </si>
  <si>
    <t>Desbroce; movimiento de tierras; construcción de drenajes; plataformas; transporte; mantenimiento de maquinaria; construcción de obras civiles.</t>
  </si>
  <si>
    <t>Remoción de cobertura vegetal; compactación del suelo; alteración del drenaje; ruido; vibraciones; generación de residuos; tránsito de maquinaria.</t>
  </si>
  <si>
    <t>Atropellamiento; caída de fauna en zanjas y cunetas; desplazamiento; contaminación por derrames; alteración del drenaje natural; pérdida de conectividad; introducción de especies invasoras.</t>
  </si>
  <si>
    <t>Alteración de los microhábitats utilizados por anfibios y reptiles debido a la remoción de la cobertura vegetal, compactación del suelo, modificación de drenajes naturales y excavación de zanjas y cunetas durante las obras civiles. Estas actividades reducen la disponibilidad de refugios, modifican las condiciones de humedad y temperatura del suelo e interrumpen áreas utilizadas para alimentación y reproducción. La circulación permanente de maquinaria incrementa la mortalidad por atropellamiento y aplastamiento, mientras que las excavaciones abiertas constituyen trampas que dificultan el desplazamiento de individuos. Los derrames accidentales de combustibles y el manejo inadecuado de residuos pueden deteriorar la calidad del hábitat, incrementando la vulnerabilidad de especies endémicas o con limitada capacidad de dispersión, especialmente aquellas con categorías de conservación.</t>
  </si>
  <si>
    <t>PMA-15, PMA-16, PMA-20, PMA-21, PMA-22, PMA-23, PMA-27, PMA-35, PMA-74, PMA-105, PMA-106, PMA-113, PMA-114, PMA-126, PMA-127, PMA-128, PMA-129, PMA-130, PMA-132, PMA-138 y PMA-143.</t>
  </si>
  <si>
    <t>Desbroce; movimiento de tierras; transporte; construcción de infraestructura; estadía del personal.</t>
  </si>
  <si>
    <t>Remoción de vegetación; generación de polvo; ruido; vibraciones; ocupación temporal del suelo; modificación del microclima; generación de residuos.</t>
  </si>
  <si>
    <t>Introducción de especies invasoras; desplazamiento de fauna; pérdida de recursos florales; pérdida de conectividad ecológica.</t>
  </si>
  <si>
    <t>Alteración de la composición, riqueza y abundancia de las comunidades de insectos como consecuencia de la eliminación de la cobertura vegetal, modificación del microclima, emisión de material particulado y perturbación física del suelo. La reducción de plantas hospederas y recursos florales disminuye la disponibilidad de alimento y sitios de reproducción para numerosas especies, afectando procesos ecológicos fundamentales como la polinización, dispersión de semillas y reciclaje de nutrientes. Estas alteraciones pueden producir cambios en la estructura de las comunidades de artrópodos, favoreciendo especies oportunistas en detrimento de especies especializadas, con efectos indirectos sobre aves, mamíferos, anfibios y reptiles que dependen de estos organismos como recurso alimenticio.</t>
  </si>
  <si>
    <t>PMA-15, PMA-18, PMA-20, PMA-21, PMA-22, PMA-23, PMA-35, PMA-74, PMA-105, PMA-106, PMA-126, PMA-127, PMA-128, PMA-129, PMA-130, PMA-138 y PMA-143.</t>
  </si>
  <si>
    <t>Movimiento de tierras; construcción de obras de drenaje; instalación de baterías sanitarias; mantenimiento de maquinaria; manejo de combustibles; adecuación de escombreras; estadía del personal.</t>
  </si>
  <si>
    <t>Generación de sedimentos; alteración de drenajes; generación de aguas residuales; derrames de combustibles; manejo de sustancias peligrosas; generación de residuos.</t>
  </si>
  <si>
    <t>Contaminación de cuerpos de agua; sedimentación; alteración del régimen hidrológico; afectación de cuerpos de agua permanentes y estacionales; pérdida de hábitat acuático.</t>
  </si>
  <si>
    <t>Alteración de la estructura y funcionamiento de los ecosistemas acuáticos debido al incremento de sedimentos, modificación de los drenajes naturales, generación de aguas residuales domésticas y posibles derrames de combustibles, aceites u otras sustancias peligrosas durante la construcción. Estas condiciones pueden deteriorar la calidad físico-química del agua, reducir la disponibilidad de oxígeno disuelto, modificar los sustratos utilizados para alimentación y reproducción y afectar la supervivencia de peces, anfibios y macroinvertebrados acuáticos. La pérdida de calidad del hábitat puede alterar la composición de las comunidades hidrobiológicas y la cadena trófica, generando una disminución de la biodiversidad acuática y una mayor vulnerabilidad de especies sensibles o con algún grado de amenaza presentes en el área de influencia.</t>
  </si>
  <si>
    <t>PMA-08, PMA-09, PMA-10, PMA-15, PMA-20, PMA-22, PMA-23, PMA-35, PMA-51, PMA-74, PMA-89, PMA-90, PMA-91, PMA-105, PMA-106, PMA-126, PMA-127, PMA-130, PMA-138 y PMA-143.</t>
  </si>
  <si>
    <t>Adecuación del terreno; desbroce; movimiento de tierras; construcción de vías internas; construcción de plataformas; instalación de infraestructura temporal y permanente.</t>
  </si>
  <si>
    <t>Ocupación temporal del terreno; remoción de cobertura vegetal; movimiento de tierras; generación de polvo; tránsito de maquinaria; modificación del drenaje superficial.</t>
  </si>
  <si>
    <t>Intervención de áreas de servidumbre; alteración de drenajes naturales; afectación de cuerpos de agua; incendios forestales; derrames de combustibles.</t>
  </si>
  <si>
    <t>Modificación temporal de las actividades agropecuarias y agroforestales por la ocupación de áreas destinadas al proyecto y el incremento de las actividades constructivas, ocasionando restricciones de acceso a zonas de producción, alteración de sistemas de drenaje e irrigación, disminución temporal de la productividad en predios colindantes por generación de polvo y tránsito de maquinaria, así como cambios en las dinámicas de uso del suelo y en la disponibilidad de recursos naturales utilizados para la producción local.</t>
  </si>
  <si>
    <t>PMA-15, PMA-20, PMA-22, PMA-23, PMA-35, PMA-38, PMA-51, PMA-105, PMA-131, PMA-138 y PMA-143.</t>
  </si>
  <si>
    <t>Instalación de infraestructura temporal; construcción de obras civiles; montaje de estructuras; transporte; operación de campamentos; desmantelamiento de infraestructura temporal.</t>
  </si>
  <si>
    <t>Contratación de mano de obra local; demanda de bienes y servicios; capacitación; adquisición de insumos.</t>
  </si>
  <si>
    <t>Conflictos laborales; expectativas de empleo; desigualdad en la contratación.</t>
  </si>
  <si>
    <t>Generación de empleo temporal directo e indirecto durante la fase constructiva mediante la contratación de mano de obra local y regional, dinamizando la economía del área de influencia, fortaleciendo las capacidades laborales de la población y mejorando temporalmente los ingresos familiares; no obstante, la diferencia entre la demanda de empleo y las plazas disponibles puede generar expectativas no satisfechas y conflictos sociales si los procesos de contratación no son transparentes y equitativos.</t>
  </si>
  <si>
    <t>PMA-31, PMA-32, PMA-33, PMA-34, PMA-36, PMA-37, PMA-39, PMA-40, PMA-41 y PMA-42.</t>
  </si>
  <si>
    <t>Transporte de materiales; adquisición de insumos; estadía del personal; construcción de infraestructura; funcionamiento de oficinas temporales y campamentos.</t>
  </si>
  <si>
    <t>Demanda de bienes y servicios locales; contratación de proveedores; consumo de materiales e insumos.</t>
  </si>
  <si>
    <t>Incremento temporal de precios; dependencia económica temporal.</t>
  </si>
  <si>
    <t>Incremento de la actividad comercial y productiva local debido a la demanda de hospedaje, alimentación, transporte, combustibles, materiales de construcción y otros bienes y servicios requeridos durante la ejecución de las obras, favoreciendo la dinamización económica y el fortalecimiento de pequeños emprendimientos; sin embargo, este crecimiento puede ser temporal y generar variaciones en la oferta y demanda de determinados productos y servicios.</t>
  </si>
  <si>
    <t>PMA-31, PMA-32, PMA-36, PMA-37, PMA-39, PMA-40 y PMA-41.</t>
  </si>
  <si>
    <t>Movimiento de tierras; transporte de materiales; operación de maquinaria; construcción de infraestructura; funcionamiento de campamentos; mantenimiento de maquinaria; estadía del personal.</t>
  </si>
  <si>
    <t>Generación de ruido; generación de polvo; emisiones de gases; tránsito vehicular; almacenamiento de combustibles; generación de residuos; aguas residuales; presencia de personal.</t>
  </si>
  <si>
    <t>Accidentes de tránsito; accidentes laborales; incendios; derrames de combustibles; interacción con fauna feral; proliferación de vectores; ingreso de personas externas.</t>
  </si>
  <si>
    <t>Incremento de los riesgos para la salud y seguridad de trabajadores y población del área de influencia debido a la exposición a ruido, material particulado, emisiones atmosféricas y tránsito constante de maquinaria y vehículos pesados, así como por la posibilidad de accidentes laborales y de tránsito, incendios, derrames de combustibles, manejo inadecuado de residuos y aguas residuales, presencia de fauna feral y mayor interacción entre trabajadores y comunidades locales, pudiendo afectar la seguridad, la salud ocupacional y las condiciones sanitarias si no se aplican adecuadamente las medidas preventivas establecidas en el Plan de Manejo Ambiental.</t>
  </si>
  <si>
    <t>PMA-01 al PMA-14; PMA-24 al PMA-30; PMA-43 al PMA-50; PMA-67 al PMA-72; PMA-131, PMA-132 y PMA-136.</t>
  </si>
  <si>
    <t>Transporte de materiales; operación de maquinaria; funcionamiento de campamentos; construcción de obras civiles; instalación de infraestructura temporal.</t>
  </si>
  <si>
    <t>Generación de ruido; vibraciones; polvo; incremento del tránsito; iluminación temporal; presencia de personal.</t>
  </si>
  <si>
    <t>Molestias a la población; conflictos vecinales; alteración de la tranquilidad del sector.</t>
  </si>
  <si>
    <t>Alteración temporal de las condiciones de tranquilidad y confort de la población debido al incremento de ruido, vibraciones, polvo, tránsito de maquinaria pesada y presencia permanente de trabajadores durante la ejecución de las obras, generando molestias ocasionales, cambios en la percepción de calidad de vida y posibles conflictos con propietarios y usuarios de predios cercanos.</t>
  </si>
  <si>
    <t>PMA-11, PMA-12, PMA-13, PMA-14, PMA-24, PMA-35, PMA-67, PMA-69, PMA-131 y PMA-132.</t>
  </si>
  <si>
    <t>Movimiento de tierras; excavaciones; construcción de plataformas; construcción de drenajes; obras civiles.</t>
  </si>
  <si>
    <t>Excavaciones; remoción de suelo; movimiento de tierras.</t>
  </si>
  <si>
    <t>Hallazgos arqueológicos fortuitos; afectación al patrimonio cultural.</t>
  </si>
  <si>
    <t>Posible afectación a bienes arqueológicos, históricos o culturales no identificados previamente durante las actividades de excavación y movimiento de tierras, lo que podría ocasionar la alteración o pérdida de evidencias patrimoniales si no se activan oportunamente los protocolos de hallazgos fortuitos y las medidas de protección establecidas por la autoridad competente.</t>
  </si>
  <si>
    <t>PMA-73, PMA-74, PMA-75 y PMA-131.</t>
  </si>
  <si>
    <t>Instalación de infraestructura temporal; desbroce; movimiento de tierras; construcción de plataformas; montaje de estructuras; construcción de la subestación.</t>
  </si>
  <si>
    <t>Remoción de cobertura vegetal; ocupación del terreno; instalación de estructuras; movimiento de maquinaria.</t>
  </si>
  <si>
    <t>Modificación visual del entorno; pérdida de calidad escénica.</t>
  </si>
  <si>
    <t>Modificación temporal del paisaje por la presencia de maquinaria, campamentos, acopios de materiales, excavaciones, plataformas y estructuras constructivas, alterando la calidad visual del entorno y la percepción escénica del paisaje durante el desarrollo de las obras; este efecto disminuye progresivamente con el retiro de la infraestructura temporal, la revegetación y la restauración de las áreas intervenidas.</t>
  </si>
  <si>
    <t>PMA-15, PMA-20, PMA-22, PMA-35, PMA-105, PMA-106, PMA-130, PMA-138 y PMA-143.</t>
  </si>
  <si>
    <t>Construcción de infraestructura; transporte; estadía del personal.</t>
  </si>
  <si>
    <t>Incremento del tránsito; presencia de maquinaria; demanda de servicios locales.</t>
  </si>
  <si>
    <t>Molestias temporales a visitantes; incremento de actividad económica.</t>
  </si>
  <si>
    <t>Alteración temporal de la percepción turística del área debido a la presencia de obras, maquinaria y tránsito vehicular; simultáneamente, el incremento de la demanda de hospedaje, alimentación y otros servicios por parte del personal del proyecto puede generar beneficios económicos para establecimientos locales vinculados al turismo y los servicios complementarios.</t>
  </si>
  <si>
    <t>PMA-31, PMA-32, PMA-36, PMA-37 y PMA-131.</t>
  </si>
  <si>
    <t>Estadía del personal; contratación de mano de obra; interacción con comunidades locales.</t>
  </si>
  <si>
    <t>Presencia temporal de trabajadores externos; interacción social.</t>
  </si>
  <si>
    <t>Conflictos socioculturales; cambios en dinámicas comunitarias.</t>
  </si>
  <si>
    <t>Posibles cambios temporales en la dinámica social y comunitaria derivados de la interacción entre trabajadores del proyecto y la población local, pudiendo generarse conflictos culturales o modificaciones en determinadas prácticas cotidianas; no obstante, debido al carácter temporal de la fase constructiva y a la limitada magnitud de la intervención, no se prevén afectaciones significativas sobre las costumbres, tradiciones o identidad cultural de las comunidades del área de influencia.</t>
  </si>
  <si>
    <t>PMA-31, PMA-33, PMA-34, PMA-37, PMA-42 y PMA-131.</t>
  </si>
  <si>
    <t>Derrame de combustibles, lubricantes o aceites dieléctricos; vertido accidental de sustancias peligrosas; manejo inadecuado de residuos; incendio.</t>
  </si>
  <si>
    <t>Erosión superficial; escorrentía concentrada.</t>
  </si>
  <si>
    <t>Mantenimiento preventivo y correctivo de paneles solares.</t>
  </si>
  <si>
    <t>Ocupación permanente del terreno; tránsito operativo; mantenimiento de infraestructura.</t>
  </si>
  <si>
    <t>Compactación localizada; degradación de la cobertura vegetal.</t>
  </si>
  <si>
    <t>Puesta en marcha; operación de la subestación; mantenimiento preventivo y correctivo de paneles; mantenimiento preventivo y correctivo de la subestación; estadía del personal.</t>
  </si>
  <si>
    <t>Manejo de combustibles, lubricantes y aceites dieléctricos; generación de residuos peligrosos y no peligrosos; generación de aguas residuales; tránsito de vehículos de mantenimiento.</t>
  </si>
  <si>
    <t>Alteración localizada de la calidad del suelo debido al manejo de combustibles, lubricantes, aceites dieléctricos y demás insumos utilizados durante la operación y mantenimiento del parque fotovoltaico. Los derrames accidentales o la disposición inadecuada de residuos peligrosos pueden generar contaminación físico-química del suelo, modificando sus propiedades naturales y afectando la actividad biológica edáfica. Asimismo, la generación de aguas residuales domésticas y residuos sólidos asociados a la permanencia del personal operativo constituye una fuente potencial de deterioro cuando no se aplican adecuadamente las medidas de manejo ambiental.</t>
  </si>
  <si>
    <t>PMA-08, PMA-09, PMA-10, PMA-11, PMA-12, PMA-15, PMA-20, PMA-22, PMA-23, PMA-35, PMA-51, PMA-67, PMA-89, PMA-90, PMA-91, PMA-105, PMA-126, PMA-130, PMA-131, PMA-136 y PMA-143.</t>
  </si>
  <si>
    <t>Puesta en marcha; operación de la subestación; mantenimiento preventivo de paneles; mantenimiento correctivo de paneles.</t>
  </si>
  <si>
    <t>Ocupación permanente del terreno; circulación de personal y vehículos; actividades de mantenimiento.</t>
  </si>
  <si>
    <t>Compactación localizada; degradación de la cobertura vegetal; erosión superficial.</t>
  </si>
  <si>
    <t>Modificación permanente de la cobertura superficial del terreno ocupada por la infraestructura fotovoltaica, ocasionando la reducción de la cobertura vegetal bajo paneles y en áreas de circulación para mantenimiento. Las actividades periódicas de inspección y tránsito operativo favorecen el desgaste de la cobertura existente, disminuyendo su capacidad de protección frente a la erosión y alterando parcialmente las condiciones naturales del suelo.</t>
  </si>
  <si>
    <t>PMA-15, PMA-20, PMA-22, PMA-35, PMA-51, PMA-89, PMA-105, PMA-106, PMA-126, PMA-130, PMA-138 y PMA-143.</t>
  </si>
  <si>
    <t>Tránsito periódico de personal y vehículos; mantenimiento de caminos internos.</t>
  </si>
  <si>
    <t>Incremento localizado de procesos erosivos en sectores sometidos al tránsito repetitivo de vehículos y personal de mantenimiento, especialmente sobre caminos internos y áreas con pendiente, donde la pérdida de cobertura vegetal y la compactación superficial pueden favorecer el desprendimiento y transporte de partículas del suelo durante eventos de precipitación.</t>
  </si>
  <si>
    <t>PMA-15, PMA-20, PMA-22, PMA-35, PMA-51, PMA-89, PMA-105, PMA-106, PMA-130 y PMA-143.</t>
  </si>
  <si>
    <t>Mantenimiento preventivo y correctivo de paneles; mantenimiento correctivo de la subestación; estadía del personal.</t>
  </si>
  <si>
    <t>Tránsito de vehículos y maquinaria ligera; circulación frecuente de personal.</t>
  </si>
  <si>
    <t>Compactación del suelo; disminución de la infiltración.</t>
  </si>
  <si>
    <t>Alteración localizada de la estructura física del suelo debido al tránsito periódico de vehículos de mantenimiento, equipos especializados y personal operativo, provocando compactación superficial, disminución de la porosidad, reducción de la infiltración y limitación del desarrollo radicular de la vegetación presente en las áreas intervenidas.</t>
  </si>
  <si>
    <t>PMA-15, PMA-20, PMA-22, PMA-35, PMA-51, PMA-89, PMA-105, PMA-106, PMA-126, PMA-130 y PMA-143.</t>
  </si>
  <si>
    <t>Mantenimiento de la restricción en la capacidad de uso del suelo dentro de las áreas ocupadas por la infraestructura fotovoltaica, debido a la permanencia de las instalaciones y al uso operativo de caminos internos. Considerando que las actividades de mantenimiento son puntuales y de baja intensidad, no se prevén modificaciones adicionales significativas sobre la aptitud del suelo respecto de las condiciones establecidas durante la fase constructiva.</t>
  </si>
  <si>
    <t>Procesos geomorfológicos</t>
  </si>
  <si>
    <t>No se identifican interacciones significativas durante la fase operativa.</t>
  </si>
  <si>
    <t>—</t>
  </si>
  <si>
    <t>Durante la operación y mantenimiento del parque fotovoltaico no se prevén actividades que modifiquen la estabilidad geomorfológica del terreno, debido a que la infraestructura permanece consolidada y las labores de mantenimiento corresponden a actividades puntuales de baja intervención.</t>
  </si>
  <si>
    <t>No aplica.</t>
  </si>
  <si>
    <t>No se identifican interacciones significativas.</t>
  </si>
  <si>
    <t>La operación del parque y el mantenimiento de sus instalaciones no generan modificaciones adicionales sobre la morfología natural del terreno, al desarrollarse sobre infraestructura previamente instalada durante la fase constructiva.</t>
  </si>
  <si>
    <t>Puesta en marcha; mantenimiento preventivo y correctivo de paneles; mantenimiento de subestación; estadía del personal.</t>
  </si>
  <si>
    <t>Circulación de vehículos; mantenimiento de drenajes; ocupación permanente del terreno.</t>
  </si>
  <si>
    <t>Alteración localizada del drenaje; erosión superficial.</t>
  </si>
  <si>
    <t>Alteración localizada de los patrones de escorrentía superficial debido al mantenimiento periódico de caminos internos, limpieza de cunetas, circulación de vehículos y permanencia de infraestructura, pudiendo modificarse la velocidad y dirección del flujo superficial en sectores puntuales del proyecto. No obstante, estos efectos permanecen restringidos al área operativa y son controlables mediante el mantenimiento periódico de las obras hidráulicas.</t>
  </si>
  <si>
    <t>PMA-15, PMA-20, PMA-22, PMA-35, PMA-51, PMA-89, PMA-90, PMA-105, PMA-130 y PMA-143.</t>
  </si>
  <si>
    <t>Puesta en marcha; operación de la subestación; mantenimiento preventivo y correctivo; estadía del personal.</t>
  </si>
  <si>
    <t>Generación de aguas residuales; residuos; manejo de combustibles y aceites dieléctricos; lavado de equipos.</t>
  </si>
  <si>
    <t>Derrames; vertidos accidentales; contaminación.</t>
  </si>
  <si>
    <t>Alteración localizada de la calidad del agua superficial o subterránea como consecuencia de derrames accidentales de combustibles, lubricantes, aceites dieléctricos o productos utilizados durante el mantenimiento, así como por el manejo inadecuado de aguas residuales y residuos generados durante la operación. En ausencia de medidas de control, estos eventos podrían modificar temporalmente las características físico-químicas del agua y afectar los ecosistemas asociados.</t>
  </si>
  <si>
    <t>PMA-08, PMA-09, PMA-10, PMA-15, PMA-20, PMA-22, PMA-23, PMA-35, PMA-51, PMA-89, PMA-90, PMA-91, PMA-126, PMA-130, PMA-136 y PMA-143.</t>
  </si>
  <si>
    <t>Puesta en marcha; operación de la subestación.</t>
  </si>
  <si>
    <t>Ocupación permanente del terreno.</t>
  </si>
  <si>
    <t>Modificación localizada del drenaje.</t>
  </si>
  <si>
    <t>Mantenimiento de modificaciones localizadas en el flujo superficial ocasionadas por la presencia permanente de la infraestructura del parque fotovoltaico, sin generar cambios significativos adicionales respecto a los establecidos durante la fase constructiva.</t>
  </si>
  <si>
    <t>-MEDS / -PS</t>
  </si>
  <si>
    <t>PMA-15, PMA-20, PMA-22, PMA-35, PMA-51, PMA-89, PMA-105 y PMA-143.</t>
  </si>
  <si>
    <t>Mantenimiento preventivo de paneles; estadía del personal.</t>
  </si>
  <si>
    <t>Consumo de agua; mantenimiento de drenajes.</t>
  </si>
  <si>
    <t>Alteración localizada del balance hídrico.</t>
  </si>
  <si>
    <t>Variación localizada y de baja magnitud en el régimen hidrológico asociada al consumo de agua requerido para actividades de mantenimiento y a la operación de las obras de drenaje, sin producir modificaciones significativas en la dinámica hidrológica natural de la microcuenca.</t>
  </si>
  <si>
    <t>PMA-08, PMA-09, PMA-15, PMA-89, PMA-90 y PMA-143.</t>
  </si>
  <si>
    <t>Todas las actividades operativas.</t>
  </si>
  <si>
    <t>Manejo de combustibles; aguas residuales; residuos; mantenimiento.</t>
  </si>
  <si>
    <t>Derrames; vertidos accidentales.</t>
  </si>
  <si>
    <t>Riesgo de deterioro de la calidad de los cuerpos de agua permanentes debido a eventos accidentales relacionados con el mantenimiento de equipos, almacenamiento de sustancias peligrosas y generación de aguas residuales, pudiendo afectar temporalmente la calidad del recurso hídrico y los ecosistemas acuáticos asociados.</t>
  </si>
  <si>
    <t>PMA-08, PMA-09, PMA-10, PMA-15, PMA-22, PMA-35, PMA-89, PMA-90, PMA-91, PMA-126, PMA-130 y PMA-143.</t>
  </si>
  <si>
    <t>Mantenimiento preventivo y correctivo; estadía del personal.</t>
  </si>
  <si>
    <t>Manejo de residuos; aguas residuales; combustibles.</t>
  </si>
  <si>
    <t>Contaminación accidental.</t>
  </si>
  <si>
    <t>Alteración temporal de la calidad de cuerpos de agua estacionales ante posibles derrames o arrastre de contaminantes durante actividades de mantenimiento, particularmente durante la época lluviosa cuando aumenta la conectividad hidrológica superficial.</t>
  </si>
  <si>
    <t>PMA-08, PMA-09, PMA-10, PMA-15, PMA-22, PMA-35, PMA-89, PMA-90 y PMA-143.</t>
  </si>
  <si>
    <t>Operación de la subestación; mantenimiento de paneles; mantenimiento de subestación.</t>
  </si>
  <si>
    <t>Emisión de gases de vehículos; generación de polvo durante mantenimiento.</t>
  </si>
  <si>
    <t>Emisiones atmosféricas.</t>
  </si>
  <si>
    <t>Alteración temporal y localizada de la calidad del aire por emisiones provenientes de vehículos, maquinaria y equipos utilizados durante las labores de mantenimiento, así como por la resuspensión ocasional de material particulado en caminos internos, manteniéndose niveles bajos debido a la baja frecuencia de estas actividades.</t>
  </si>
  <si>
    <t>PMA-11, PMA-12, PMA-20, PMA-22, PMA-35, PMA-67, PMA-105 y PMA-143.</t>
  </si>
  <si>
    <t>Presencia permanente de paneles solares.</t>
  </si>
  <si>
    <t>Cambio localizado en radiación y temperatura superficial.</t>
  </si>
  <si>
    <t>Modificación localizada del microclima por la presencia permanente de los módulos fotovoltaicos, generando cambios puntuales en el balance de radiación, sombreado, temperatura del suelo y circulación del aire inmediatamente bajo los paneles, sin repercusiones significativas fuera del área de implantación.</t>
  </si>
  <si>
    <t>PMA-105, PMA-106 y PMA-143.</t>
  </si>
  <si>
    <t>Operación del parque.</t>
  </si>
  <si>
    <t>Disminución indirecta de emisiones de GEI.</t>
  </si>
  <si>
    <t>Contribución positiva a la mitigación del cambio climático mediante la generación de electricidad a partir de una fuente renovable, reduciendo indirectamente las emisiones de gases de efecto invernadero asociadas a la generación eléctrica convencional.</t>
  </si>
  <si>
    <t>PMA-142 y Programa de Monitoreo Ambiental.</t>
  </si>
  <si>
    <t>Operación de equipos eléctricos.</t>
  </si>
  <si>
    <t>Exposición a campos electromagnéticos.</t>
  </si>
  <si>
    <t>Generación localizada de campos electromagnéticos asociados al funcionamiento de la subestación y equipos eléctricos, restringidos al área técnica del proyecto y manteniéndose dentro de los niveles establecidos por la normativa aplicable.</t>
  </si>
  <si>
    <t>PMA-131, PMA-132 y Programa de Seguridad Industrial.</t>
  </si>
  <si>
    <t>Operación de la subestación; mantenimiento preventivo y correctivo; estadía del personal.</t>
  </si>
  <si>
    <t>Operación de transformadores; vehículos; herramientas de mantenimiento.</t>
  </si>
  <si>
    <t>Incremento del ruido ambiental.</t>
  </si>
  <si>
    <t>Incremento temporal de los niveles de presión sonora durante las actividades de mantenimiento y funcionamiento de la subestación, debido a la operación de transformadores, equipos auxiliares, herramientas y vehículos, pudiendo generar molestias localizadas en receptores cercanos; sin embargo, los niveles disminuyen al finalizar las labores de mantenimiento y permanecen controlados mediante el mantenimiento preventivo de los equipos.</t>
  </si>
  <si>
    <t>PMA-11, PMA-12, PMA-13, PMA-35, PMA-67, PMA-131, PMA-132 y PMA-143.</t>
  </si>
  <si>
    <t>Puesta en marcha; operación del parque; mantenimiento preventivo y correctivo de paneles; estadía del personal.</t>
  </si>
  <si>
    <t>PMA-15, PMA-18, PMA-20, PMA-22, PMA-35, PMA-105, PMA-106, PMA-126, PMA-127, PMA-130, PMA-138 y PMA-143.</t>
  </si>
  <si>
    <t>Mantenimiento preventivo y correctivo de paneles; estadía del personal.</t>
  </si>
  <si>
    <t>Tránsito operativo; mantenimiento de infraestructura.</t>
  </si>
  <si>
    <t>Introducción de especies invasoras; incendios.</t>
  </si>
  <si>
    <t>PMA-15, PMA-18, PMA-20, PMA-22, PMA-105, PMA-106, PMA-126, PMA-138 y PMA-143.</t>
  </si>
  <si>
    <t>Mantenimiento de vegetación; circulación de vehículos; ocupación permanente.</t>
  </si>
  <si>
    <t>Incendios; especies invasoras; pérdida de conectividad.</t>
  </si>
  <si>
    <t>PMA-15, PMA-18, PMA-20, PMA-22, PMA-35, PMA-105, PMA-106, PMA-126, PMA-127, PMA-128, PMA-130, PMA-138 y PMA-143.</t>
  </si>
  <si>
    <t>Incendio forestal; extracción ilegal de flora; especies invasoras; afectación de especies amenazadas.</t>
  </si>
  <si>
    <t>Puesta en marcha; operación del parque; mantenimiento de paneles; mantenimiento de subestación; estadía del personal.</t>
  </si>
  <si>
    <t>PMA-15, PMA-16, PMA-18, PMA-20, PMA-21, PMA-22, PMA-23, PMA-35, PMA-74, PMA-105, PMA-106, PMA-113, PMA-114, PMA-115, PMA-126, PMA-127, PMA-128, PMA-129, PMA-130, PMA-132, PMA-138 y PMA-143.</t>
  </si>
  <si>
    <t>PMA-15, PMA-16, PMA-18, PMA-20, PMA-22, PMA-23, PMA-35, PMA-74, PMA-105, PMA-106, PMA-113, PMA-114, PMA-126, PMA-127, PMA-128, PMA-129, PMA-130, PMA-138 y PMA-143.</t>
  </si>
  <si>
    <t>PMA-15, PMA-16, PMA-18, PMA-20, PMA-22, PMA-23, PMA-35, PMA-74, PMA-105, PMA-106, PMA-126, PMA-127, PMA-128, PMA-129, PMA-130, PMA-138 y PMA-143.</t>
  </si>
  <si>
    <t>PMA-08, PMA-09, PMA-10, PMA-15, PMA-20, PMA-22, PMA-23, PMA-35, PMA-51, PMA-89, PMA-90, PMA-91, PMA-105, PMA-126, PMA-127, PMA-130, PMA-136, PMA-138 y PMA-143.</t>
  </si>
  <si>
    <t>Ocupación permanente del suelo; mantenimiento de vegetación; tránsito de personal y vehículos.</t>
  </si>
  <si>
    <t>Incendio; introducción de especies exóticas invasoras; compactación del suelo.</t>
  </si>
  <si>
    <t>Alteración de la composición y estructura de las comunidades herbáceas presentes en los pastizales debido al mantenimiento periódico de la cobertura vegetal, circulación de personal y vehículos y permanencia de la infraestructura fotovoltaica. Estas actividades pueden modificar los procesos de regeneración natural, favorecer el establecimiento de especies oportunistas o invasoras y alterar la disponibilidad de recursos para la fauna asociada, manteniendo los efectos restringidos al área operativa del proyecto.</t>
  </si>
  <si>
    <t>Alteración localizada de la vegetación característica del mosaico agropecuario debido al tránsito operativo y las actividades periódicas de mantenimiento, pudiendo modificar la composición florística de borde, favorecer especies invasoras y alterar parcialmente la conectividad ecológica entre remanentes de vegetación natural y áreas productivas.</t>
  </si>
  <si>
    <t>Puesta en marcha; operación; mantenimiento preventivo y correctivo; estadía del personal.</t>
  </si>
  <si>
    <t>Alteración de la dinámica sucesional y de los procesos naturales de regeneración de la vegetación arbustiva y herbácea ocasionada por las labores periódicas de mantenimiento y control de vegetación. Estas actividades pueden modificar la estructura del hábitat, disminuir la disponibilidad de refugios para la fauna, favorecer la colonización de especies invasoras y reducir la funcionalidad ecológica de los corredores de vegetación presentes dentro del área de implantación.</t>
  </si>
  <si>
    <t>Puesta en marcha; operación del parque; mantenimiento preventivo y correctivo; estadía del personal.</t>
  </si>
  <si>
    <t>Presencia permanente de infraestructura; tránsito de personal; mantenimiento de vegetación.</t>
  </si>
  <si>
    <t>Incremento de la presión antrópica sobre los remanentes de bosque nativo debido a la presencia permanente de infraestructura y personal operativo, pudiendo alterar las condiciones ecológicas de borde, favorecer el ingreso de especies exóticas invasoras, incrementar el riesgo de incendios forestales y afectar indirectamente especies vegetales con categoría de conservación. Asimismo, puede reducir la funcionalidad de los corredores biológicos y la conectividad ecológica entre fragmentos boscosos, afectando procesos de regeneración natural y resiliencia del ecosistema.</t>
  </si>
  <si>
    <t>Funcionamiento permanente del parque; generación de ruido; tránsito de vehículos; mantenimiento de vegetación; presencia de personal.</t>
  </si>
  <si>
    <t>Colisión con paneles; desplazamiento de fauna; pérdida de conectividad; fauna feral; cacería; afectación de especies amenazadas.</t>
  </si>
  <si>
    <t>Operación del parque; mantenimiento preventivo y correctivo; estadía del personal.</t>
  </si>
  <si>
    <t>Presencia permanente de infraestructura; ruido; tránsito de vehículos; mantenimiento de vegetación.</t>
  </si>
  <si>
    <t>Desplazamiento; atropellamiento; fauna feral; pérdida de conectividad.</t>
  </si>
  <si>
    <t>Mantenimiento de vegetación; tránsito de vehículos; presencia permanente de infraestructura.</t>
  </si>
  <si>
    <t>Atropellamiento; alteración de microhábitats; fauna feral.</t>
  </si>
  <si>
    <t>Operación del parque; mantenimiento de vegetación.</t>
  </si>
  <si>
    <t>Control de vegetación; presencia permanente de paneles.</t>
  </si>
  <si>
    <t>Reducción de recursos florales; especies invasoras.</t>
  </si>
  <si>
    <t>Operación de la subestación; mantenimiento preventivo y correctivo de paneles; mantenimiento preventivo y correctivo de la subestación; estadía del personal.</t>
  </si>
  <si>
    <t>Manejo de aceites dieléctricos, combustibles y lubricantes; generación de aguas residuales; generación de residuos; limpieza de equipos.</t>
  </si>
  <si>
    <t>Derrames accidentales; contaminación de cuerpos de agua; alteración de la calidad del agua; afectación de especies acuáticas.</t>
  </si>
  <si>
    <t>Mantenimiento preventivo y correctivo de paneles solares; mantenimiento preventivo y correctivo de la subestación.</t>
  </si>
  <si>
    <t>Circulación de vehículos y personal; mantenimiento de infraestructura; ocupación permanente del suelo.</t>
  </si>
  <si>
    <t>Interferencia con actividades productivas; incendios; contaminación accidental.</t>
  </si>
  <si>
    <t>Alteración localizada de las actividades agropecuarias y agroforestales colindantes debido al tránsito periódico de vehículos y personal de mantenimiento y a la ocupación permanente del área del proyecto, pudiendo generar restricciones temporales de acceso, molestias operativas o afectaciones puntuales derivadas de eventos accidentales; no obstante, estos efectos permanecen limitados espacialmente y no comprometen la continuidad de los sistemas productivos existentes.</t>
  </si>
  <si>
    <t>PMA-20, PMA-22, PMA-35, PMA-51, PMA-67, PMA-89, PMA-105, PMA-130 y PMA-143.</t>
  </si>
  <si>
    <t>Contratación de personal; demanda de servicios especializados; capacitación.</t>
  </si>
  <si>
    <t>Conflictos laborales; rotación del personal.</t>
  </si>
  <si>
    <t>Generación de empleo directo e indirecto durante la operación del parque fotovoltaico mediante la contratación permanente y temporal de personal técnico, administrativo y de mantenimiento, fortaleciendo las capacidades locales, dinamizando el mercado laboral y promoviendo la transferencia de conocimientos especializados asociados a la operación de infraestructura de generación eléctrica renovable.</t>
  </si>
  <si>
    <t>S / MEDS</t>
  </si>
  <si>
    <t>PMA-24, PMA-25, PMA-35, PMA-67, PMA-118, PMA-119, PMA-120 y PMA-143.</t>
  </si>
  <si>
    <t>Adquisición de bienes y servicios; contratación de proveedores locales.</t>
  </si>
  <si>
    <t>Dependencia económica; cambios en la demanda local.</t>
  </si>
  <si>
    <t>Dinamización de la economía local mediante la demanda sostenida de bienes, servicios, transporte, alimentación, hospedaje, mantenimiento y otros servicios complementarios requeridos durante la operación del parque fotovoltaico, favoreciendo el fortalecimiento de proveedores locales y el incremento de la actividad económica en el área de influencia.</t>
  </si>
  <si>
    <t>PS / MEDS</t>
  </si>
  <si>
    <t>PMA-24, PMA-25, PMA-35, PMA-67, PMA-118, PMA-119 y PMA-143.</t>
  </si>
  <si>
    <t>Operación de equipos eléctricos; circulación vehicular; trabajos eléctricos; manejo de sustancias peligrosas.</t>
  </si>
  <si>
    <t>Accidentes laborales; incendios; electrocución; exposición a sustancias peligrosas.</t>
  </si>
  <si>
    <t>Incremento del riesgo para la salud y seguridad ocupacional asociado a la operación de equipos eléctricos de alta tensión, mantenimiento de paneles solares, manipulación de aceites dieléctricos, trabajos en altura y circulación de vehículos dentro del parque, pudiendo ocasionar accidentes laborales, incendios o eventos de emergencia si no se aplican rigurosamente los procedimientos de seguridad industrial y los planes de contingencia establecidos.</t>
  </si>
  <si>
    <t>-MS / -S / -MEDS</t>
  </si>
  <si>
    <t>PMA-30, PMA-31, PMA-35, PMA-51, PMA-67, PMA-89, PMA-90, PMA-91, PMA-131, PMA-132, PMA-136 y PMA-143.</t>
  </si>
  <si>
    <t>Puesta en marcha; operación de la subestación; mantenimiento correctivo; estadía del personal.</t>
  </si>
  <si>
    <t>Generación de ruido; circulación de vehículos; presencia permanente de infraestructura.</t>
  </si>
  <si>
    <t>Molestias a población cercana.</t>
  </si>
  <si>
    <t>Alteración localizada de la percepción de tranquilidad y confort de los receptores cercanos debido al funcionamiento de la subestación, circulación ocasional de vehículos y actividades de mantenimiento, generando incrementos temporales de ruido y presencia de personal, efectos que permanecen limitados por la baja frecuencia de estas actividades y la aplicación de medidas de control operacional.</t>
  </si>
  <si>
    <t>-MEDS / -NS</t>
  </si>
  <si>
    <t>PMA-11, PMA-12, PMA-13, PMA-35, PMA-67, PMA-131 y PMA-143.</t>
  </si>
  <si>
    <t>Estadía del personal operativo.</t>
  </si>
  <si>
    <t>Presencia de personal; circulación dentro del área del proyecto.</t>
  </si>
  <si>
    <t>Intervención accidental sobre bienes patrimoniales.</t>
  </si>
  <si>
    <t>Durante la fase operativa no se prevén nuevas intervenciones sobre el terreno; sin embargo, la presencia permanente de personal y la ejecución de mantenimientos correctivos puntuales podrían ocasionar afectaciones accidentales sobre bienes patrimoniales no identificados previamente, por lo que deberán mantenerse los protocolos de protección del patrimonio cultural y de hallazgos fortuitos establecidos en el Plan de Manejo Ambiental.</t>
  </si>
  <si>
    <t>PMA-62, PMA-63, PMA-64, PMA-67 y PMA-143.</t>
  </si>
  <si>
    <t>Presencia permanente de infraestructura fotovoltaica.</t>
  </si>
  <si>
    <t>Modificación permanente del paisaje.</t>
  </si>
  <si>
    <t>Modificación permanente de la calidad visual del paisaje rural debido a la presencia continua de los módulos fotovoltaicos, estructuras metálicas, subestación e infraestructura auxiliar, transformando la percepción escénica del entorno e incorporando elementos tecnológicos en un paisaje predominantemente agropecuario. La magnitud del efecto dependerá de la visibilidad desde los principales puntos de observación y de la presencia de barreras vegetales naturales.</t>
  </si>
  <si>
    <t>PMA-18, PMA-35, PMA-105, PMA-106, PMA-138 y PMA-143.</t>
  </si>
  <si>
    <t>Generación de energía renovable; infraestructura tecnológica.</t>
  </si>
  <si>
    <t>Cambios en la percepción del paisaje.</t>
  </si>
  <si>
    <t>Fortalecimiento del potencial turístico asociado a iniciativas de educación ambiental, innovación tecnológica y transición energética, al constituirse el parque fotovoltaico como una infraestructura representativa de generación de energía renovable que puede incorporarse a programas de divulgación, visitas técnicas o proyectos de turismo científico y educativo, siempre que existan condiciones de seguridad y gestión adecuadas.</t>
  </si>
  <si>
    <t>PMA-24, PMA-35, PMA-67, PMA-118 y PMA-143.</t>
  </si>
  <si>
    <t>Puesta en marcha; estadía del personal operativo.</t>
  </si>
  <si>
    <t>Interacción entre trabajadores y comunidades; presencia permanente del proyecto.</t>
  </si>
  <si>
    <t>Conflictos socioculturales; cambios en dinámicas locales.</t>
  </si>
  <si>
    <t>Modificación puntual de las dinámicas sociales y de las formas de interacción comunitaria debido a la presencia permanente del personal operativo y a la relación continua entre el proyecto y las comunidades del área de influencia; no obstante, mediante adecuados mecanismos de comunicación, participación ciudadana y relacionamiento comunitario no se prevén afectaciones significativas sobre las costumbres, tradiciones o identidad cultural local.</t>
  </si>
  <si>
    <t>-PS / -NS</t>
  </si>
  <si>
    <r>
      <t xml:space="preserve">-NS </t>
    </r>
    <r>
      <rPr>
        <i/>
        <sz val="9"/>
        <color theme="1"/>
        <rFont val="Calibri Light"/>
        <family val="2"/>
        <scheme val="major"/>
      </rPr>
      <t>(revisaría el -S de la matriz)</t>
    </r>
  </si>
  <si>
    <t>La operación permanente del parque fotovoltaico, el funcionamiento de la subestación eléctrica, la presencia continua de infraestructura, el mantenimiento periódico de los módulos fotovoltaicos y la circulación rutinaria de personal y vehículos pueden modificar el comportamiento ecológico de las comunidades de aves presentes dentro del área de influencia. La infraestructura del proyecto puede actuar como una barrera parcial para determinadas especies, alterando los patrones locales de desplazamiento, búsqueda de alimento, descanso, reproducción y utilización de corredores biológicos, particularmente en especies residentes y migratorias que utilizan el paisaje como ruta de tránsito estacional.
Durante la fase operativa también pueden presentarse eventos de colisión con los módulos fotovoltaicos y otras estructuras del parque, especialmente en especies de vuelo bajo o aquellas que utilizan señales visuales asociadas al reflejo de las superficies. Asimismo, el funcionamiento de la subestación y las actividades periódicas de mantenimiento generan perturbaciones acústicas y presencia humana recurrente que pueden incrementar la distancia de escape, reducir el éxito reproductivo durante las épocas de anidación y modificar la utilización de sitios de alimentación y refugio.
Estos efectos adquieren mayor relevancia cuando involucran especies endémicas, migratorias o incluidas en categorías de amenaza nacionales o internacionales (UICN, Libro Rojo del Ecuador o Apéndices CITES), pudiendo producir efectos acumulativos sobre la conectividad ecológica, el flujo de individuos entre fragmentos de hábitat y los procesos de dispersión de semillas y control biológico desarrollados por la avifauna.</t>
  </si>
  <si>
    <t>La permanencia de la infraestructura fotovoltaica, el funcionamiento continuo del parque, la operación de la subestación y las actividades periódicas de mantenimiento pueden modificar los patrones de movilidad y utilización del hábitat por parte de los mamíferos silvestres. La presencia del cerramiento, caminos internos y zonas operativas genera un efecto barrera que limita parcialmente el desplazamiento entre parches de vegetación natural, reduciendo la conectividad funcional del paisaje para especies con grandes áreas de acción.
La circulación periódica de vehículos y personal incrementa las probabilidades de desplazamiento hacia áreas periféricas, modifica los patrones de actividad diaria y puede ocasionar cambios en el comportamiento de alimentación, reproducción y uso de refugios. Estas condiciones favorecen además el aumento del riesgo de atropellamiento durante las actividades rutinarias de mantenimiento y la interacción con fauna doméstica o feral, facilitando la transmisión de enfermedades y la competencia por recursos alimenticios.
En especies con categoría de conservación o con baja capacidad de adaptación a ambientes intervenidos, estos efectos pueden traducirse en la reducción de la disponibilidad de hábitat funcional, disminución del intercambio genético entre poblaciones y alteraciones en procesos ecológicos relacionados con la dispersión de semillas, regulación de poblaciones y mantenimiento de la estructura del ecosistema.</t>
  </si>
  <si>
    <t>Las actividades de operación y mantenimiento del parque fotovoltaico pueden modificar las condiciones microambientales utilizadas por anfibios y reptiles mediante el mantenimiento periódico de la cobertura vegetal, la circulación de vehículos de inspección y la presencia permanente de infraestructura. Estas actividades alteran la disponibilidad de refugios, sitios de termorregulación, humedad superficial y microhábitats indispensables para el desarrollo de estos grupos biológicos.
La compactación localizada del suelo, el mantenimiento de caminos internos y el incremento del tránsito operativo aumentan la probabilidad de atropellamiento de individuos, especialmente durante los desplazamientos asociados a eventos reproductivos o periodos lluviosos. Adicionalmente, los derrames accidentales de combustibles o sustancias peligrosas podrían afectar la calidad del suelo y del agua, repercutiendo directamente sobre especies altamente sensibles a cambios fisicoquímicos del ambiente.
La alteración de estos microhábitats puede reducir el éxito reproductivo, modificar la distribución local de especies y afectar procesos ecológicos relacionados con el control natural de insectos y el equilibrio de las cadenas tróficas, siendo especialmente relevantes en especies endémicas o con categoría de amenaza.</t>
  </si>
  <si>
    <t>La operación permanente del parque y el mantenimiento periódico de la vegetación pueden modificar la composición, abundancia y distribución espacial de las comunidades de insectos mediante cambios en la estructura de la cobertura vegetal, disponibilidad de recursos florales, condiciones microclimáticas y humedad superficial bajo los módulos fotovoltaicos.
La reducción temporal de plantas en flor durante las actividades de mantenimiento puede afectar comunidades de insectos polinizadores, disminuyendo la disponibilidad de alimento y alterando procesos ecológicos fundamentales como la polinización, la descomposición de materia orgánica, el reciclaje de nutrientes y el control biológico natural de plagas. Estas modificaciones pueden repercutir indirectamente sobre aves, anfibios, reptiles y pequeños mamíferos que dependen de la entomofauna como recurso alimenticio.
Cuando estas alteraciones ocurren de forma continua pueden producir efectos acumulativos sobre las redes tróficas y sobre la resiliencia ecológica de los ecosistemas presentes dentro del área de influencia.</t>
  </si>
  <si>
    <t>La operación de la subestación eléctrica, el mantenimiento preventivo y correctivo de los paneles solares, las labores de mantenimiento de equipos electromecánicos y la permanencia del personal operativo generan actividades asociadas al manejo de aceites dieléctricos, lubricantes, combustibles, aguas residuales domésticas y residuos sólidos, las cuales representan fuentes potenciales de contaminación para los cuerpos de agua superficiales presentes dentro del área de influencia.
La ocurrencia de derrames accidentales, vertimientos no controlados o el arrastre de contaminantes durante eventos de precipitación puede modificar las características físico-químicas del agua, incrementando la concentración de hidrocarburos, aceites, grasas y otras sustancias potencialmente tóxicas. Estas alteraciones repercuten sobre la estructura y funcionamiento de los ecosistemas acuáticos, afectando comunidades de macroinvertebrados bentónicos, peces, anfibios y otros organismos asociados al sistema hídrico.
La degradación de la calidad del agua puede reducir la disponibilidad de oxígeno disuelto, alterar procesos reproductivos, modificar las tasas de crecimiento y supervivencia de especies sensibles, disminuir la disponibilidad de alimento y producir cambios en la composición de las comunidades biológicas. A su vez, estas alteraciones pueden propagarse a través de la cadena trófica, afectando especies depredadoras que dependen de los ecosistemas acuáticos como fuente de alimentación.
El impacto adquiere mayor importancia cuando los cuerpos de agua funcionan como corredores ecológicos o albergan especies endémicas, migratorias o incluidas en categorías de conservación nacionales e internacionales, por lo que el mantenimiento de la integridad ecológica del sistema hídrico depende del adecuado manejo de sustancias peligrosas, la implementación de sistemas de contención de derrames, el tratamiento de aguas residuales, el monitoreo periódico de la calidad del agua y la aplicación inmediata de los protocolos de contingencia establecidos en el Plan de Manejo Ambiental.</t>
  </si>
  <si>
    <t>Habilitación de instalación de faenas para cierre; retiro de paneles; desmontaje de estructuras soporte; desmontaje de inversores y centros de transformación; desmantelamiento de la subestación; desmantelamiento de la red interna de media tensión; retiro de cimentaciones; restauración del área intervenida; estadía del personal.</t>
  </si>
  <si>
    <t>Movimiento de tierras; generación de residuos de construcción, metálicos, peligrosos y especiales; manejo de aceites dieléctricos, combustibles y lubricantes; demolición de cimentaciones; restauración del terreno.</t>
  </si>
  <si>
    <t>Derrames de combustibles y aceites; manejo inadecuado de residuos; contaminación del suelo; incendios.</t>
  </si>
  <si>
    <t>Durante las actividades de desmantelamiento existe la posibilidad de alterar temporalmente la calidad del suelo por derrames accidentales de combustibles, aceites dieléctricos, lubricantes o por el manejo inadecuado de residuos de construcción y residuos peligrosos. Sin embargo, la ejecución de la restauración integral del área intervenida, el retiro de materiales potencialmente contaminantes y la rehabilitación del terreno favorecen la recuperación gradual de las propiedades físicas, químicas y biológicas del suelo, mejorando su funcionalidad ecológica y reduciendo los pasivos ambientales generados durante la vida útil del proyecto.</t>
  </si>
  <si>
    <t>-PS / MEDS</t>
  </si>
  <si>
    <t>PMA-08, PMA-09, PMA-10, PMA-15, PMA-20, PMA-22, PMA-35, PMA-51, PMA-89, PMA-90, PMA-91, PMA-105, PMA-126, PMA-130, PMA-136 y PMA-143.</t>
  </si>
  <si>
    <t>Habilitación de faenas; desmantelamiento de la red interna; retiro de cimentaciones.</t>
  </si>
  <si>
    <t>Ocupación temporal del suelo; movimiento de tierras; retiro de infraestructura.</t>
  </si>
  <si>
    <t>Compactación; pérdida temporal de cobertura; erosión localizada.</t>
  </si>
  <si>
    <t>Las actividades de desmantelamiento y retiro de infraestructura pueden ocasionar pérdidas puntuales de cobertura superficial y exposición temporal del suelo durante las excavaciones y demoliciones. No obstante, estas afectaciones son localizadas y reversibles, ya que culminan con la rehabilitación del terreno y la restitución de las condiciones necesarias para la recuperación natural de la cobertura vegetal.</t>
  </si>
  <si>
    <t>PMA-15, PMA-20, PMA-22, PMA-35, PMA-105, PMA-126, PMA-130 y PMA-143.</t>
  </si>
  <si>
    <t>Desmantelamiento de la red interna de media tensión; retiro de cimentaciones; restauración del área intervenida.</t>
  </si>
  <si>
    <t>Movimiento y conformación del terreno; descompactación; perfilado del suelo.</t>
  </si>
  <si>
    <t>Alteración de drenajes; erosión hídrica; arrastre de sedimentos.</t>
  </si>
  <si>
    <t>El retiro de cimentaciones y las actividades de movimiento de tierras incrementan temporalmente la susceptibilidad del suelo a procesos erosivos debido a la exposición de horizontes superficiales y la modificación de la microtopografía. Sin embargo, la restauración geomorfológica, el perfilado del terreno y la recuperación de la cobertura vegetal favorecen la estabilización del suelo, disminuyen la pérdida de sedimentos y restablecen los procesos naturales de infiltración y control de la erosión.</t>
  </si>
  <si>
    <t>PMA-15, PMA-18, PMA-20, PMA-22, PMA-35, PMA-105, PMA-126, PMA-130, PMA-138 y PMA-143.</t>
  </si>
  <si>
    <t>Habilitación de faenas; desmantelamiento de la red interna; retiro de cimentaciones; restauración del área intervenida.</t>
  </si>
  <si>
    <t>Tránsito de maquinaria; excavaciones; descompactación; conformación del terreno.</t>
  </si>
  <si>
    <t>Compactación; alteración de horizontes; pérdida de estructura edáfica.</t>
  </si>
  <si>
    <t>El tránsito de maquinaria y las excavaciones necesarias para el retiro de infraestructura pueden modificar temporalmente la estructura del suelo mediante procesos de compactación y alteración de sus horizontes superficiales. Posteriormente, las actividades de descompactación, perfilado y rehabilitación permiten restablecer progresivamente la estructura edáfica, favoreciendo la aireación, infiltración, desarrollo radicular y recuperación de la actividad biológica del suelo.</t>
  </si>
  <si>
    <t>-NS / MEDS</t>
  </si>
  <si>
    <t>Retiro de infraestructura; rehabilitación del terreno; reutilización de materiales de excavación.</t>
  </si>
  <si>
    <t>Alteración temporal de las propiedades del suelo; compactación; contaminación accidental.</t>
  </si>
  <si>
    <t>Durante el desmantelamiento pueden presentarse afectaciones temporales sobre la capacidad de uso del suelo debido a la circulación de maquinaria y al retiro de las estructuras. No obstante, la restauración integral del terreno, la eliminación de las cimentaciones, la conformación de la superficie conforme a la topografía natural y la recuperación de las propiedades físicas del suelo permiten restituir progresivamente su aptitud para el desarrollo de la vegetación y para los usos agropecuarios compatibles con las condiciones originales del sitio, generando un beneficio ambiental permanente al eliminar la ocupación asociada al parque fotovoltaico.</t>
  </si>
  <si>
    <t>Habilitación de instalaciones de faena; desmontaje de inversores y centros de transformación; desmantelamiento de la subestación; desmantelamiento de la red interna; retiro de cimentaciones; restauración del área intervenida; estadía del personal.</t>
  </si>
  <si>
    <t>Manejo de aceites dieléctricos, combustibles y lubricantes; generación de aguas residuales domésticas; generación de residuos; movimiento de tierras; restauración del terreno.</t>
  </si>
  <si>
    <t>Derrames de hidrocarburos y aceites dieléctricos; vertido accidental de aguas residuales; contaminación por residuos; afectación de cuerpos de agua.</t>
  </si>
  <si>
    <t>Durante el desmantelamiento existe el riesgo de deterioro temporal de la calidad del agua superficial por derrames accidentales de combustibles, aceites dieléctricos o lubricantes, así como por el arrastre de sedimentos y residuos hacia los drenajes naturales durante el retiro de la infraestructura. No obstante, la eliminación definitiva de las instalaciones, el retiro de materiales potencialmente contaminantes y la restauración del terreno reducen las fuentes permanentes de contaminación, favoreciendo progresivamente la recuperación de la calidad físico-química y ecológica de los cuerpos de agua presentes en el área de influencia.</t>
  </si>
  <si>
    <t>-MEDS / PS</t>
  </si>
  <si>
    <t>PMA-08, PMA-09, PMA-10, PMA-20, PMA-22, PMA-35, PMA-51, PMA-89, PMA-90, PMA-91, PMA-105, PMA-136 y PMA-143.</t>
  </si>
  <si>
    <t>Excavaciones; demolición de fundaciones; movimiento de tierras.</t>
  </si>
  <si>
    <t>El retiro de cimentaciones puede alterar temporalmente el flujo superficial del agua debido a la apertura de excavaciones y modificación puntual de la microtopografía. Una vez concluidas las labores y restablecida la superficie del terreno, el flujo superficial recupera gradualmente sus condiciones naturales de circulación.</t>
  </si>
  <si>
    <t>PMA-18, PMA-20, PMA-22, PMA-35, PMA-105, PMA-138 y PMA-143.</t>
  </si>
  <si>
    <t>Restitución del terreno; eliminación de infraestructura permanente.</t>
  </si>
  <si>
    <t>Alteración temporal del drenaje.</t>
  </si>
  <si>
    <t>Durante el retiro de cimentaciones pueden producirse modificaciones temporales en el comportamiento hidrológico local; sin embargo, estas son reversibles y desaparecen con la restauración topográfica, favoreciendo el restablecimiento de los procesos naturales de infiltración y drenaje.</t>
  </si>
  <si>
    <t>Habilitación de faenas; desmantelamiento de la subestación; desmantelamiento de la red interna; retiro de cimentaciones; restauración del área intervenida; estadía del personal.</t>
  </si>
  <si>
    <t>Manejo de sustancias peligrosas; generación de residuos; movimiento de tierras; restauración ambiental.</t>
  </si>
  <si>
    <t>Derrames; arrastre de sedimentos; contaminación hídrica.</t>
  </si>
  <si>
    <t>Las actividades de cierre pueden ocasionar afectaciones temporales sobre cuerpos de agua permanentes por la movilización de sedimentos o derrames accidentales durante el retiro de infraestructura. Sin embargo, la eliminación de las instalaciones, la recuperación de la cobertura vegetal y la restauración de las condiciones naturales del terreno favorecen la recuperación de la funcionalidad ecológica del sistema hídrico, reduciendo presiones antrópicas de carácter permanente y mejorando la conectividad ecológica asociada a estos ambientes.</t>
  </si>
  <si>
    <t>-MEDS / S</t>
  </si>
  <si>
    <t>PMA-08, PMA-09, PMA-10, PMA-20, PMA-22, PMA-35, PMA-51, PMA-89, PMA-90, PMA-91, PMA-105, PMA-136, PMA-138 y PMA-143.</t>
  </si>
  <si>
    <t>Movimiento de tierras; generación de residuos; restauración del terreno.</t>
  </si>
  <si>
    <t>Sedimentación; contaminación; alteración temporal del drenaje.</t>
  </si>
  <si>
    <t>Los cuerpos de agua estacionales pueden experimentar incrementos temporales en la carga de sedimentos y alteraciones locales durante el retiro de infraestructura; sin embargo, la restauración geomorfológica y la recuperación de la cobertura vegetal favorecen el restablecimiento de la dinámica hidrológica natural y de las condiciones ecológicas de estos ambientes temporales, mejorando su funcionalidad como hábitat para diversas especies de fauna silvestre.</t>
  </si>
  <si>
    <t>-PS / S</t>
  </si>
  <si>
    <t>Perfilado del terreno; descompactación; conformación de taludes; restitución de la topografía natural.</t>
  </si>
  <si>
    <t>Movimientos de masa; erosión localizada; inestabilidad de taludes durante las obras de restauración.</t>
  </si>
  <si>
    <t>La restauración geomorfológica del área intervenida, mediante el retiro de infraestructura, la conformación del terreno de acuerdo con las pendientes naturales, la estabilización de taludes y la recuperación de la cobertura vegetal, favorece la disminución de procesos de inestabilidad superficial y mejora la estabilidad física del terreno a largo plazo. Estas acciones contribuyen al restablecimiento del equilibrio geomorfológico del sitio y reducen la susceptibilidad a procesos erosivos y movimientos de materiales inducidos por la intervención antrópica.</t>
  </si>
  <si>
    <t>PMA-18, PMA-20, PMA-22, PMA-35, PMA-105, PMA-126, PMA-130, PMA-138 y PMA-143.</t>
  </si>
  <si>
    <t>Demolición de cimentaciones; movimiento y conformación del terreno; restitución de la topografía original.</t>
  </si>
  <si>
    <t>Alteración temporal del relieve; modificación de pendientes; inestabilidad localizada.</t>
  </si>
  <si>
    <t>El retiro de cimentaciones y la demolición de obras civiles generan alteraciones temporales de la morfología del terreno durante las actividades de cierre. Sin embargo, la restauración topográfica permite eliminar las geoformas artificiales originadas por la infraestructura del parque fotovoltaico, recuperar las pendientes naturales y restablecer gradualmente la configuración geomorfológica previa a la intervención, favoreciendo la estabilidad del paisaje y la funcionalidad del relieve.</t>
  </si>
  <si>
    <t>-NS / NS</t>
  </si>
  <si>
    <t>Retiro de infraestructura; conformación del terreno; recuperación de drenajes naturales; revegetación.</t>
  </si>
  <si>
    <t>Alteración temporal de drenajes; erosión; sedimentación; arrastre de materiales.</t>
  </si>
  <si>
    <t>Durante el retiro de cimentaciones y de la infraestructura enterrada pueden producirse modificaciones temporales en los patrones de escorrentía superficial debido a la exposición del suelo y a la alteración de la microtopografía. No obstante, la restauración geomorfológica, la restitución de las pendientes naturales, la eliminación de obstáculos artificiales y la recuperación de la cobertura vegetal favorecen el restablecimiento del drenaje superficial, mejoran la infiltración y reducen la velocidad de escorrentía, disminuyendo el riesgo de erosión y sedimentación aguas abajo y recuperando el funcionamiento hidrológico natural del área intervenida.</t>
  </si>
  <si>
    <t>-PS / PS</t>
  </si>
  <si>
    <t>Habilitación de instalaciones de faena; retiro de paneles; desmontaje de estructuras soporte; desmantelamiento de la subestación; desmantelamiento de la red interna de media tensión; retiro de cimentaciones; restauración del área intervenida.</t>
  </si>
  <si>
    <t>Emisión de material particulado; emisiones de gases de combustión; consumo de combustibles; circulación de maquinaria y vehículos; movimiento de tierras.</t>
  </si>
  <si>
    <t>Emisión de polvo; emisiones atmosféricas; incendios.</t>
  </si>
  <si>
    <t>Las actividades de desmantelamiento, demolición y restauración generan emisiones temporales de material particulado y gases de combustión producto del movimiento de maquinaria, excavaciones, transporte de materiales y demolición de estructuras. Estas alteraciones son puntuales y reversibles; una vez concluido el cierre y retirada toda la infraestructura del parque, desaparecen las fuentes permanentes de emisiones asociadas a la operación, favoreciendo la recuperación de la calidad del aire en el área intervenida.</t>
  </si>
  <si>
    <t>-NS / -PS</t>
  </si>
  <si>
    <t>PMA-11, PMA-12, PMA-20, PMA-22, PMA-35, PMA-105, PMA-131 y PMA-143.</t>
  </si>
  <si>
    <t>Habilitación de instalaciones de faena; retiro de paneles solares.</t>
  </si>
  <si>
    <t>Retiro de módulos fotovoltaicos; eliminación de superficies de sombreado.</t>
  </si>
  <si>
    <t>Alteración temporal de las condiciones superficiales.</t>
  </si>
  <si>
    <t>El retiro progresivo de los módulos fotovoltaicos elimina las modificaciones microclimáticas generadas durante la operación del parque, permitiendo el restablecimiento gradual de las condiciones naturales de radiación solar, temperatura superficial, humedad del suelo y circulación del aire. Durante las actividades de cierre pueden presentarse alteraciones puntuales derivadas del uso de maquinaria; sin embargo, estas son de corta duración y no producen modificaciones permanentes sobre el microclima local.</t>
  </si>
  <si>
    <t>PMA-18, PMA-20, PMA-35, PMA-105, PMA-138 y PMA-143.</t>
  </si>
  <si>
    <t>Habilitación de instalaciones de faena.</t>
  </si>
  <si>
    <t>Uso temporal de maquinaria y equipos; emisiones de combustión.</t>
  </si>
  <si>
    <t>Las emisiones generadas durante la fase de cierre son de carácter localizado y temporal, sin la magnitud necesaria para producir cambios sobre las condiciones climáticas regionales. Por tanto, el impacto se limita al entorno inmediato de las actividades y desaparece una vez finalizado el desmantelamiento.</t>
  </si>
  <si>
    <t>PMA-11, PMA-12, PMA-35 y PMA-143.</t>
  </si>
  <si>
    <t>Desenergización y desmontaje de equipos eléctricos; retiro de conductores y equipos de transformación.</t>
  </si>
  <si>
    <t>Exposición temporal durante las labores de desconexión eléctrica.</t>
  </si>
  <si>
    <t>Durante las primeras actividades del cierre puede mantenerse temporalmente la presencia de campos electromagnéticos asociados a las labores de desenergización y desconexión de los sistemas eléctricos. No obstante, el retiro definitivo de los paneles, inversores, centros de transformación, red interna de media tensión y subestación elimina permanentemente las fuentes generadoras de campos electromagnéticos dentro del área del proyecto, restituyendo las condiciones previas al funcionamiento del parque fotovoltaico.</t>
  </si>
  <si>
    <t>PMA-30, PMA-31, PMA-35, PMA-131 y PMA-143.</t>
  </si>
  <si>
    <t>Habilitación de instalaciones de faena; retiro de paneles; desmontaje de estructuras soporte; desmontaje de inversores y centros de transformación; desmantelamiento de la subestación; desmantelamiento de la red interna de media tensión; retiro de cimentaciones; restauración del área intervenida; estadía del personal.</t>
  </si>
  <si>
    <t>Operación de maquinaria pesada; demolición de estructuras; transporte de materiales; circulación de vehículos; restauración del terreno.</t>
  </si>
  <si>
    <t>Incremento de niveles de presión sonora; molestias a la fauna y población; vibraciones asociadas a la demolición.</t>
  </si>
  <si>
    <t>Las actividades de cierre generan incrementos temporales en los niveles de ruido debido al funcionamiento de maquinaria, equipos de corte, demolición, excavación y transporte de materiales, pudiendo ocasionar molestias temporales a la población y a la fauna del área de influencia. No obstante, estos efectos cesan una vez concluidas las labores de desmantelamiento y restauración, eliminándose además las fuentes permanentes de ruido asociadas a la operación de la subestación y demás equipos del parque, lo que favorece la recuperación de las condiciones acústicas naturales del entorno.</t>
  </si>
  <si>
    <t>-MEDS / -PS / -NS</t>
  </si>
  <si>
    <t>PMA-11, PMA-12, PMA-13, PMA-20, PMA-22, PMA-35, PMA-131 y PMA-143.</t>
  </si>
  <si>
    <t>Habilitación de faenas; retiro de paneles; desmontaje de estructuras; desmontaje de inversores; desmantelamiento de la subestación; desmantelamiento de la red interna; retiro de cimentaciones; restauración del área intervenida; estadía del personal.</t>
  </si>
  <si>
    <t>Movimiento de tierras; tránsito de maquinaria; retiro de infraestructura; restauración del terreno.</t>
  </si>
  <si>
    <t>Incendios; introducción de especies exóticas invasoras; compactación del suelo.</t>
  </si>
  <si>
    <t>Las actividades de desmantelamiento generan alteraciones temporales sobre las comunidades de pastizales debido al tránsito de maquinaria, movimiento de tierras y retiro de infraestructura. Sin embargo, la restauración del terreno, la eliminación de las superficies ocupadas por el parque y la recuperación progresiva de la cobertura vegetal favorecen el restablecimiento de la composición florística, la disponibilidad de hábitats abiertos y la recuperación de procesos ecológicos asociados a estos ecosistemas.</t>
  </si>
  <si>
    <t>PMA-15, PMA-18, PMA-20, PMA-22, PMA-35, PMA-105, PMA-126, PMA-127, PMA-130, PMA-138 y PMA-143.</t>
  </si>
  <si>
    <t>Habilitación de faenas; retiro de paneles; desmontajes; desmantelamiento de la red; retiro de cimentaciones; restauración; estadía del personal.</t>
  </si>
  <si>
    <t>Movimiento de maquinaria; retiro de infraestructura; restauración del terreno.</t>
  </si>
  <si>
    <t>Especies invasoras; incendios; compactación del suelo.</t>
  </si>
  <si>
    <t>Durante el cierre pueden presentarse afectaciones puntuales sobre la vegetación asociada al mosaico agropecuario por las actividades de desmantelamiento y tránsito de maquinaria. Posteriormente, la rehabilitación del terreno favorece la integración paisajística con las áreas productivas circundantes y facilita la recuperación de la funcionalidad ecológica y productiva del sitio.</t>
  </si>
  <si>
    <t>Habilitación de faenas; retiro de paneles; desmontajes; desmantelamiento de la subestación; desmantelamiento de la red; retiro de cimentaciones; restauración; estadía del personal.</t>
  </si>
  <si>
    <t>Movimiento de tierras; retiro de infraestructura; restauración ecológica.</t>
  </si>
  <si>
    <t>Incendios; especies invasoras; pérdida temporal de cobertura.</t>
  </si>
  <si>
    <t>El desmantelamiento puede afectar temporalmente la vegetación arbustiva y herbácea mediante remoción localizada y tránsito de maquinaria. No obstante, la restauración del terreno y la recuperación de las condiciones naturales favorecen la regeneración sucesional de estas comunidades, incrementando la disponibilidad de refugios, recursos alimenticios y conectividad para la fauna silvestre, así como la recuperación de los servicios ecosistémicos asociados.</t>
  </si>
  <si>
    <t>PMA-15, PMA-18, PMA-20, PMA-22, PMA-35, PMA-105, PMA-126, PMA-127, PMA-128, PMA-130, PMA-138 y PMA-143.</t>
  </si>
  <si>
    <t>Tránsito de maquinaria; retiro de infraestructura; restauración ambiental.</t>
  </si>
  <si>
    <t>Incendios forestales; especies invasoras; afectación a especies de conservación.</t>
  </si>
  <si>
    <t>Durante las labores de cierre pueden producirse perturbaciones temporales sobre los remanentes de bosque nativo debido al incremento de actividades operativas y circulación de maquinaria. Sin embargo, la eliminación definitiva de la infraestructura, la restauración ecológica del área intervenida y la recuperación de la conectividad del paisaje disminuyen la fragmentación del hábitat y favorecen la regeneración natural, el restablecimiento de procesos ecológicos y la conservación de especies vegetales de importancia ecológica y de conservación.</t>
  </si>
  <si>
    <t>Habilitación de faenas; retiro de paneles; desmontaje de estructuras; desmantelamiento de la subestación; retiro de cimentaciones; restauración; estadía del personal.</t>
  </si>
  <si>
    <t>Tránsito de maquinaria; generación de ruido; retiro de infraestructura; restauración ecológica.</t>
  </si>
  <si>
    <t>Desplazamiento de fauna; atropellamiento; perturbación por ruido.</t>
  </si>
  <si>
    <t>Las actividades de cierre producen perturbaciones temporales sobre la avifauna por el incremento del ruido, tránsito de maquinaria y presencia de personal. Sin embargo, la eliminación de los paneles, estructuras y equipos eléctricos reduce el efecto barrera y elimina el riesgo permanente de colisión asociado al parque fotovoltaico, favoreciendo la recuperación de corredores de vuelo, áreas de alimentación y sitios de refugio, con beneficios sobre la conectividad ecológica y la dinámica de las poblaciones de aves.</t>
  </si>
  <si>
    <t>PMA-15, PMA-16, PMA-20, PMA-22, PMA-23, PMA-35, PMA-74, PMA-105, PMA-113, PMA-114, PMA-126, PMA-130, PMA-138 y PMA-143.</t>
  </si>
  <si>
    <t>Todas las actividades de cierre y restauración.</t>
  </si>
  <si>
    <t>Tránsito de maquinaria; retiro de infraestructura; restauración del hábitat.</t>
  </si>
  <si>
    <t>Atropellamiento; desplazamiento; fauna feral; cacería.</t>
  </si>
  <si>
    <t>Durante el desmantelamiento pueden producirse desplazamientos temporales y aumento del riesgo de atropellamiento por la movilización de maquinaria. Posteriormente, la eliminación de la infraestructura y la restauración del terreno recuperan la conectividad funcional del paisaje, facilitan el desplazamiento de mamíferos entre fragmentos de hábitat y favorecen la disponibilidad de refugios y recursos alimenticios, generando una recuperación significativa de la funcionalidad ecológica del área.</t>
  </si>
  <si>
    <t>-PS / MS</t>
  </si>
  <si>
    <t>PMA-15, PMA-16, PMA-20, PMA-22, PMA-23, PMA-35, PMA-74, PMA-105, PMA-113, PMA-114, PMA-126, PMA-127, PMA-128, PMA-130, PMA-138 y PMA-143.</t>
  </si>
  <si>
    <t>Atropellamiento; pérdida temporal de microhábitats; incendios.</t>
  </si>
  <si>
    <t>El cierre puede alterar temporalmente los microhábitats utilizados por anfibios y reptiles debido al movimiento de maquinaria y excavaciones. Sin embargo, la recuperación del relieve, la revegetación y el restablecimiento de las condiciones de humedad e infiltración permiten recuperar refugios, sitios de reproducción y corredores de desplazamiento, favoreciendo la recolonización natural de estos grupos y la recuperación de sus funciones ecológicas.</t>
  </si>
  <si>
    <t>PMA-15, PMA-16, PMA-20, PMA-22, PMA-23, PMA-35, PMA-74, PMA-105, PMA-126, PMA-127, PMA-128, PMA-130, PMA-138 y PMA-143.</t>
  </si>
  <si>
    <t>Movimiento de tierras; revegetación; restauración ecológica.</t>
  </si>
  <si>
    <t>Pérdida temporal de recursos florales; especies invasoras.</t>
  </si>
  <si>
    <t>Las actividades de desmantelamiento generan alteraciones temporales en las comunidades de insectos debido a la remoción del suelo y el tránsito de maquinaria. No obstante, la restauración ecológica y la recuperación de la cobertura vegetal incrementan la disponibilidad de recursos florales y microhábitats, favoreciendo la recolonización por insectos polinizadores y otros grupos funcionales, con efectos positivos sobre la polinización, el reciclaje de nutrientes y las redes tróficas del ecosistema.</t>
  </si>
  <si>
    <t>Manejo de aceites dieléctricos; movimiento de tierras; generación de residuos; restauración de drenajes.</t>
  </si>
  <si>
    <t>Derrames; sedimentación; contaminación de cuerpos de agua.</t>
  </si>
  <si>
    <t>Durante el cierre pueden producirse afectaciones temporales sobre la fauna acuática por el incremento de sedimentos o derrames accidentales durante el desmantelamiento. Sin embargo, la eliminación de las fuentes potenciales de contaminación, la recuperación de los drenajes naturales y la restauración de la cobertura vegetal mejoran progresivamente la calidad del hábitat acuático, favoreciendo la recuperación de macroinvertebrados, anfibios, peces y otros organismos asociados, así como el restablecimiento de la conectividad ecológica de los ecosistemas hídricos.</t>
  </si>
  <si>
    <t>PMA-08, PMA-09, PMA-10, PMA-15, PMA-20, PMA-22, PMA-23, PMA-35, PMA-51, PMA-89, PMA-90, PMA-91, PMA-105, PMA-126, PMA-130, PMA-136, PMA-138 y PMA-143.</t>
  </si>
  <si>
    <t>Retiro de infraestructura; restauración del terreno; recuperación de la capacidad de uso del suelo.</t>
  </si>
  <si>
    <t>Recuperación incompleta del terreno; procesos erosivos; establecimiento de especies invasoras.</t>
  </si>
  <si>
    <t>La restauración del área intervenida, el retiro de la infraestructura permanente y la rehabilitación de las condiciones físicas del suelo favorecen la recuperación gradual de la aptitud agropecuaria y agroforestal del terreno, permitiendo su reincorporación a actividades productivas compatibles con el uso histórico del área y mejorando la disponibilidad de superficies para el desarrollo de actividades económicas locales.</t>
  </si>
  <si>
    <t>Habilitación de instalaciones de faena; retiro de paneles; desmontaje de estructuras; desmontaje de inversores y centros de transformación; desmantelamiento de la subestación; desmantelamiento de la red interna; retiro de cimentaciones; restauración del área intervenida; estadía del personal.</t>
  </si>
  <si>
    <t>Contratación temporal de mano de obra; demanda de servicios especializados; contratación de proveedores locales.</t>
  </si>
  <si>
    <t>Reducción del empleo al finalizar el cierre; dependencia económica temporal.</t>
  </si>
  <si>
    <t>La fase de cierre genera oportunidades temporales de empleo directo e indirecto para actividades de desmontaje, transporte, gestión de residuos, restauración ambiental y supervisión técnica, dinamizando la economía local durante el periodo de ejecución. Sin embargo, una vez concluidas las actividades de cierre cesan los puestos de trabajo asociados al proyecto, por lo que el beneficio económico es de carácter temporal y decreciente.</t>
  </si>
  <si>
    <t>MEDS / PS</t>
  </si>
  <si>
    <t>Habilitación de instalaciones de faena; retiro de paneles; desmontaje de estructuras; desmontaje de inversores; desmantelamiento de la subestación; retiro de cimentaciones; restauración del área intervenida; estadía del personal.</t>
  </si>
  <si>
    <t>Demanda de bienes, transporte, alimentación, hospedaje, combustible y servicios locales.</t>
  </si>
  <si>
    <t>Disminución de la actividad económica al finalizar el cierre.</t>
  </si>
  <si>
    <t>Las actividades de cierre incrementan temporalmente la demanda de bienes, servicios y logística especializada, favoreciendo a proveedores y comercios locales. Finalizado el proceso de abandono, esta demanda desaparece progresivamente; sin embargo, la recuperación del terreno posibilita nuevamente su aprovechamiento productivo, generando beneficios económicos de largo plazo asociados al uso futuro del suelo.</t>
  </si>
  <si>
    <t>NS / PS / MEDS</t>
  </si>
  <si>
    <t>Trabajos en altura; manipulación de equipos eléctricos; manejo de residuos peligrosos; uso de maquinaria pesada; demolición de estructuras.</t>
  </si>
  <si>
    <t>Accidentes laborales; electrocución; incendios; explosiones; derrames; exposición a sustancias peligrosas.</t>
  </si>
  <si>
    <t>Las actividades de cierre presentan un incremento temporal del riesgo para la salud y seguridad ocupacional debido al desmontaje de equipos eléctricos, manipulación de transformadores, demolición de estructuras, operación de maquinaria pesada y manejo de residuos peligrosos. Estos trabajos incrementan la probabilidad de accidentes laborales, electrocuciones, incendios y exposición a sustancias peligrosas, por lo que requieren estricta aplicación de procedimientos de seguridad industrial, permisos de trabajo, planes de emergencia y protocolos de manejo de residuos peligrosos.</t>
  </si>
  <si>
    <t>-S / -MEDS / -PS</t>
  </si>
  <si>
    <t>Habilitación de instalaciones de faena; retiro de paneles; desmontaje de estructuras; desmantelamiento de la red interna; retiro de cimentaciones; restauración del área intervenida; estadía del personal.</t>
  </si>
  <si>
    <t>Generación de ruido; tránsito de maquinaria; circulación de vehículos; presencia temporal de personal.</t>
  </si>
  <si>
    <t>Molestias a la población; incremento del tránsito; percepción negativa temporal.</t>
  </si>
  <si>
    <t>Durante las labores de cierre pueden presentarse molestias temporales para la población debido al incremento del tránsito vehicular, operación de maquinaria y generación de ruido. No obstante, una vez concluido el proceso de abandono desaparecen las fuentes permanentes asociadas al funcionamiento del parque fotovoltaico, favoreciendo la recuperación del ambiente sonoro y de las condiciones de tranquilidad del entorno.</t>
  </si>
  <si>
    <t>-PS / -MEDS</t>
  </si>
  <si>
    <t>Todas las actividades de cierre.</t>
  </si>
  <si>
    <t>Movimiento de tierras; excavaciones; retiro de cimentaciones.</t>
  </si>
  <si>
    <t>Hallazgos fortuitos; afectación accidental de bienes patrimoniales.</t>
  </si>
  <si>
    <t>Las actividades de cierre no contemplan intervenciones fuera de las áreas previamente intervenidas durante la construcción y operación del proyecto, por lo que no se prevén afectaciones al patrimonio histórico, cultural o arqueológico. No obstante, cualquier hallazgo fortuito deberá ser gestionado conforme al protocolo establecido por la autoridad competente.</t>
  </si>
  <si>
    <t>Retiro de paneles, estructuras metálicas, subestación e infraestructura auxiliar; rehabilitación del terreno.</t>
  </si>
  <si>
    <t>Restauración incompleta del paisaje.</t>
  </si>
  <si>
    <t>La eliminación de la infraestructura fotovoltaica y la restauración de la topografía y de la cobertura vegetal favorecen la recuperación gradual de la calidad escénica del paisaje rural, disminuyendo la artificialización del entorno y mejorando la integración visual del área con el paisaje circundante.</t>
  </si>
  <si>
    <t>Recuperación paisajística; rehabilitación ambiental.</t>
  </si>
  <si>
    <t>Recuperación parcial del paisaje.</t>
  </si>
  <si>
    <t>La recuperación del paisaje, de la cobertura vegetal y de las condiciones naturales del entorno puede favorecer el desarrollo futuro de actividades recreativas, de turismo rural o de naturaleza, al restituir los atributos ambientales y escénicos del área intervenida y mejorar la percepción visual del territorio.</t>
  </si>
  <si>
    <t>Restauración del área intervenida; estadía del personal durante el cierre.</t>
  </si>
  <si>
    <t>Finalización de la presencia permanente del proyecto; recuperación del uso tradicional del territorio.</t>
  </si>
  <si>
    <t>Cambios temporales en la dinámica social durante el cierre.</t>
  </si>
  <si>
    <t>La finalización de las actividades del proyecto y la rehabilitación del terreno favorecen el restablecimiento de las dinámicas tradicionales de uso del territorio y de las actividades comunitarias. Durante el cierre pueden producirse cambios temporales asociados a la reducción progresiva del personal y de la actividad económica vinculada al proyecto; sin embargo, una vez concluido el abandono se facilita la recuperación de las prácticas tradicionales desarrolladas por la población local.</t>
  </si>
  <si>
    <t>NS / -NS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</si>
</sst>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0.0"/>
  </numFmts>
  <fonts count="29" x14ac:knownFonts="1">
    <font>
      <sz val="11"/>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sz val="10"/>
      <color theme="3" tint="-0.249977111117893"/>
      <name val="Calibri"/>
      <family val="2"/>
      <scheme val="minor"/>
    </font>
    <font>
      <sz val="10"/>
      <color theme="6" tint="-0.499984740745262"/>
      <name val="Calibri"/>
      <family val="2"/>
      <scheme val="minor"/>
    </font>
    <font>
      <sz val="10"/>
      <color rgb="FF7030A0"/>
      <name val="Calibri"/>
      <family val="2"/>
      <scheme val="minor"/>
    </font>
    <font>
      <sz val="10"/>
      <color rgb="FFC00000"/>
      <name val="Calibri"/>
      <family val="2"/>
      <scheme val="minor"/>
    </font>
    <font>
      <sz val="10"/>
      <color rgb="FF92D050"/>
      <name val="Calibri"/>
      <family val="2"/>
      <scheme val="minor"/>
    </font>
    <font>
      <sz val="10"/>
      <color theme="9" tint="-0.249977111117893"/>
      <name val="Calibri"/>
      <family val="2"/>
      <scheme val="minor"/>
    </font>
    <font>
      <i/>
      <sz val="8"/>
      <color theme="1"/>
      <name val="Calibri"/>
      <family val="2"/>
      <scheme val="minor"/>
    </font>
    <font>
      <sz val="10"/>
      <color theme="1"/>
      <name val="Cambria"/>
      <family val="1"/>
    </font>
    <font>
      <sz val="8"/>
      <color theme="1"/>
      <name val="Times New Roman"/>
      <family val="1"/>
    </font>
    <font>
      <b/>
      <sz val="8"/>
      <color theme="1"/>
      <name val="Times New Roman"/>
      <family val="1"/>
    </font>
    <font>
      <sz val="11"/>
      <color theme="1"/>
      <name val="Times New Roman"/>
      <family val="1"/>
    </font>
    <font>
      <sz val="10"/>
      <color theme="1"/>
      <name val="Times New Roman"/>
      <family val="1"/>
    </font>
    <font>
      <b/>
      <sz val="9"/>
      <color theme="1"/>
      <name val="Times New Roman"/>
      <family val="1"/>
    </font>
    <font>
      <sz val="9"/>
      <color theme="1"/>
      <name val="Times New Roman"/>
      <family val="1"/>
    </font>
    <font>
      <b/>
      <sz val="9"/>
      <color rgb="FF000000"/>
      <name val="Times New Roman"/>
      <family val="1"/>
    </font>
    <font>
      <sz val="9"/>
      <color rgb="FF000000"/>
      <name val="Times New Roman"/>
      <family val="1"/>
    </font>
    <font>
      <i/>
      <sz val="9"/>
      <color rgb="FF000000"/>
      <name val="Times New Roman"/>
      <family val="1"/>
    </font>
    <font>
      <i/>
      <sz val="9"/>
      <color theme="1"/>
      <name val="Times New Roman"/>
      <family val="1"/>
    </font>
    <font>
      <b/>
      <sz val="10"/>
      <color theme="1"/>
      <name val="Times New Roman"/>
      <family val="1"/>
    </font>
    <font>
      <i/>
      <sz val="8"/>
      <color theme="1"/>
      <name val="Times New Roman"/>
      <family val="1"/>
    </font>
    <font>
      <sz val="11"/>
      <color theme="1"/>
      <name val="Calibri"/>
      <family val="2"/>
      <scheme val="minor"/>
    </font>
    <font>
      <sz val="9"/>
      <color rgb="FFFF0000"/>
      <name val="Times New Roman"/>
      <family val="1"/>
    </font>
    <font>
      <sz val="9"/>
      <color theme="1"/>
      <name val="Calibri Light"/>
      <family val="2"/>
      <scheme val="major"/>
    </font>
    <font>
      <b/>
      <sz val="9"/>
      <color theme="1"/>
      <name val="Calibri Light"/>
      <family val="2"/>
      <scheme val="major"/>
    </font>
    <font>
      <i/>
      <sz val="9"/>
      <color theme="1"/>
      <name val="Calibri Light"/>
      <family val="2"/>
      <scheme val="major"/>
    </font>
  </fonts>
  <fills count="4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70C0"/>
        <bgColor indexed="64"/>
      </patternFill>
    </fill>
    <fill>
      <patternFill patternType="solid">
        <fgColor theme="6" tint="-0.499984740745262"/>
        <bgColor indexed="64"/>
      </patternFill>
    </fill>
    <fill>
      <patternFill patternType="solid">
        <fgColor rgb="FF7030A0"/>
        <bgColor indexed="64"/>
      </patternFill>
    </fill>
    <fill>
      <patternFill patternType="solid">
        <fgColor rgb="FFC00000"/>
        <bgColor indexed="64"/>
      </patternFill>
    </fill>
    <fill>
      <patternFill patternType="solid">
        <fgColor rgb="FF92D050"/>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D6E3BC"/>
        <bgColor indexed="64"/>
      </patternFill>
    </fill>
    <fill>
      <patternFill patternType="solid">
        <fgColor rgb="FFDDD9C3"/>
        <bgColor indexed="64"/>
      </patternFill>
    </fill>
    <fill>
      <patternFill patternType="solid">
        <fgColor theme="5" tint="-0.499984740745262"/>
        <bgColor indexed="64"/>
      </patternFill>
    </fill>
    <fill>
      <patternFill patternType="solid">
        <fgColor theme="9" tint="0.59999389629810485"/>
        <bgColor indexed="64"/>
      </patternFill>
    </fill>
    <fill>
      <patternFill patternType="solid">
        <fgColor theme="5" tint="0.79998168889431442"/>
        <bgColor theme="5" tint="0.79995117038483843"/>
      </patternFill>
    </fill>
    <fill>
      <patternFill patternType="solid">
        <fgColor theme="5" tint="0.59996337778862885"/>
        <bgColor theme="5" tint="0.79992065187536243"/>
      </patternFill>
    </fill>
    <fill>
      <patternFill patternType="solid">
        <fgColor theme="5" tint="0.39994506668294322"/>
        <bgColor theme="5" tint="0.79989013336588644"/>
      </patternFill>
    </fill>
    <fill>
      <patternFill patternType="solid">
        <fgColor theme="5" tint="-0.24994659260841701"/>
        <bgColor theme="5" tint="0.79985961485641044"/>
      </patternFill>
    </fill>
    <fill>
      <patternFill patternType="solid">
        <fgColor theme="5" tint="-0.499984740745262"/>
        <bgColor theme="5" tint="0.79982909634693444"/>
      </patternFill>
    </fill>
    <fill>
      <patternFill patternType="solid">
        <fgColor theme="5" tint="0.79998168889431442"/>
        <bgColor theme="5" tint="0.79979857783745845"/>
      </patternFill>
    </fill>
    <fill>
      <patternFill patternType="solid">
        <fgColor theme="9" tint="0.79998168889431442"/>
        <bgColor theme="0"/>
      </patternFill>
    </fill>
    <fill>
      <patternFill patternType="solid">
        <fgColor theme="5" tint="0.59996337778862885"/>
        <bgColor theme="0"/>
      </patternFill>
    </fill>
    <fill>
      <patternFill patternType="solid">
        <fgColor theme="5" tint="0.79998168889431442"/>
        <bgColor theme="0"/>
      </patternFill>
    </fill>
    <fill>
      <patternFill patternType="solid">
        <fgColor theme="9" tint="0.39994506668294322"/>
        <bgColor theme="0"/>
      </patternFill>
    </fill>
    <fill>
      <patternFill patternType="solid">
        <fgColor theme="9" tint="-0.24994659260841701"/>
        <bgColor theme="0"/>
      </patternFill>
    </fill>
    <fill>
      <patternFill patternType="solid">
        <fgColor theme="9" tint="-0.499984740745262"/>
        <bgColor theme="0"/>
      </patternFill>
    </fill>
    <fill>
      <patternFill patternType="solid">
        <fgColor theme="9" tint="0.59996337778862885"/>
        <bgColor theme="0"/>
      </patternFill>
    </fill>
    <fill>
      <patternFill patternType="solid">
        <fgColor rgb="FFD6DCE4"/>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medium">
        <color rgb="FFC4C7C5"/>
      </left>
      <right style="medium">
        <color rgb="FFC4C7C5"/>
      </right>
      <top style="medium">
        <color rgb="FFC4C7C5"/>
      </top>
      <bottom style="medium">
        <color rgb="FFC4C7C5"/>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s>
  <cellStyleXfs count="2">
    <xf numFmtId="0" fontId="0" fillId="0" borderId="0"/>
    <xf numFmtId="43" fontId="24" fillId="0" borderId="0" applyFont="0" applyFill="0" applyBorder="0" applyAlignment="0" applyProtection="0"/>
  </cellStyleXfs>
  <cellXfs count="523">
    <xf numFmtId="0" fontId="0" fillId="0" borderId="0" xfId="0"/>
    <xf numFmtId="0" fontId="1" fillId="0" borderId="0" xfId="0" applyFont="1" applyAlignment="1">
      <alignment horizontal="justify" vertical="top"/>
    </xf>
    <xf numFmtId="0" fontId="1" fillId="0" borderId="0" xfId="0" applyFont="1" applyAlignment="1">
      <alignment horizontal="justify" vertical="top" wrapText="1"/>
    </xf>
    <xf numFmtId="0" fontId="0" fillId="0" borderId="0" xfId="0" applyAlignment="1">
      <alignment horizontal="center" vertical="top" wrapText="1"/>
    </xf>
    <xf numFmtId="0" fontId="2" fillId="4" borderId="1" xfId="0" applyFont="1" applyFill="1" applyBorder="1" applyAlignment="1">
      <alignment horizontal="justify" vertical="top" wrapText="1"/>
    </xf>
    <xf numFmtId="0" fontId="0" fillId="0" borderId="1" xfId="0" applyBorder="1"/>
    <xf numFmtId="0" fontId="2" fillId="0" borderId="1" xfId="0" applyFont="1" applyFill="1" applyBorder="1" applyAlignment="1">
      <alignment horizontal="center" vertical="top" wrapText="1"/>
    </xf>
    <xf numFmtId="0" fontId="0" fillId="7" borderId="1" xfId="0" applyFill="1" applyBorder="1"/>
    <xf numFmtId="164" fontId="4" fillId="3" borderId="1" xfId="0" applyNumberFormat="1" applyFont="1" applyFill="1" applyBorder="1"/>
    <xf numFmtId="0" fontId="0" fillId="8" borderId="1" xfId="0" applyFill="1" applyBorder="1"/>
    <xf numFmtId="164" fontId="5" fillId="3" borderId="1" xfId="0" applyNumberFormat="1" applyFont="1" applyFill="1" applyBorder="1"/>
    <xf numFmtId="0" fontId="0" fillId="9" borderId="1" xfId="0" applyFill="1" applyBorder="1"/>
    <xf numFmtId="164" fontId="6" fillId="3" borderId="1" xfId="0" applyNumberFormat="1" applyFont="1" applyFill="1" applyBorder="1"/>
    <xf numFmtId="0" fontId="0" fillId="10" borderId="1" xfId="0" applyFill="1" applyBorder="1"/>
    <xf numFmtId="164" fontId="7" fillId="3" borderId="1" xfId="0" applyNumberFormat="1" applyFont="1" applyFill="1" applyBorder="1"/>
    <xf numFmtId="0" fontId="0" fillId="11" borderId="1" xfId="0" applyFill="1" applyBorder="1"/>
    <xf numFmtId="164" fontId="8" fillId="3" borderId="1" xfId="0" applyNumberFormat="1" applyFont="1" applyFill="1" applyBorder="1"/>
    <xf numFmtId="0" fontId="0" fillId="12" borderId="1" xfId="0" applyFill="1" applyBorder="1"/>
    <xf numFmtId="164" fontId="9" fillId="3" borderId="1" xfId="0" applyNumberFormat="1" applyFont="1" applyFill="1" applyBorder="1"/>
    <xf numFmtId="0" fontId="2" fillId="13"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2" fillId="4" borderId="2" xfId="0" applyFont="1" applyFill="1" applyBorder="1" applyAlignment="1">
      <alignment horizontal="justify" vertical="top" wrapText="1"/>
    </xf>
    <xf numFmtId="0" fontId="10" fillId="0" borderId="8" xfId="0" applyFont="1" applyBorder="1" applyAlignment="1">
      <alignment horizontal="center" vertical="top" wrapText="1"/>
    </xf>
    <xf numFmtId="0" fontId="10" fillId="0" borderId="11" xfId="0" applyFont="1" applyBorder="1" applyAlignment="1">
      <alignment horizontal="center" vertical="top" wrapText="1"/>
    </xf>
    <xf numFmtId="0" fontId="2" fillId="2" borderId="11" xfId="0" applyFont="1" applyFill="1" applyBorder="1" applyAlignment="1">
      <alignment horizontal="left" vertical="top" wrapText="1"/>
    </xf>
    <xf numFmtId="0" fontId="10" fillId="0" borderId="13" xfId="0" applyFont="1" applyFill="1" applyBorder="1" applyAlignment="1">
      <alignment horizontal="left" vertical="top" wrapText="1"/>
    </xf>
    <xf numFmtId="0" fontId="3" fillId="0" borderId="14" xfId="0" applyFont="1" applyFill="1" applyBorder="1" applyAlignment="1">
      <alignment horizontal="center" vertical="top" wrapText="1"/>
    </xf>
    <xf numFmtId="0" fontId="10" fillId="0" borderId="3" xfId="0" applyFont="1" applyFill="1" applyBorder="1" applyAlignment="1">
      <alignment horizontal="left" vertical="top" wrapText="1"/>
    </xf>
    <xf numFmtId="0" fontId="10" fillId="0" borderId="3" xfId="0" applyFont="1" applyFill="1" applyBorder="1" applyAlignment="1">
      <alignment horizontal="center" vertical="top" wrapText="1"/>
    </xf>
    <xf numFmtId="0" fontId="3" fillId="0" borderId="3"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2" borderId="11" xfId="0" applyFont="1" applyFill="1" applyBorder="1" applyAlignment="1">
      <alignment horizontal="justify" vertical="top" wrapText="1"/>
    </xf>
    <xf numFmtId="0" fontId="3" fillId="0" borderId="9"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15" xfId="0" applyFont="1" applyFill="1" applyBorder="1" applyAlignment="1">
      <alignment horizontal="center" vertical="top" wrapText="1"/>
    </xf>
    <xf numFmtId="0" fontId="10" fillId="0" borderId="20" xfId="0" applyFont="1" applyBorder="1" applyAlignment="1">
      <alignment horizontal="center" vertical="top" wrapText="1"/>
    </xf>
    <xf numFmtId="0" fontId="10" fillId="0" borderId="7" xfId="0" applyFont="1" applyBorder="1" applyAlignment="1">
      <alignment horizontal="center" vertical="top" wrapText="1"/>
    </xf>
    <xf numFmtId="0" fontId="2" fillId="2" borderId="7" xfId="0" applyFont="1" applyFill="1" applyBorder="1" applyAlignment="1">
      <alignment horizontal="justify" vertical="top" wrapText="1"/>
    </xf>
    <xf numFmtId="0" fontId="10" fillId="0" borderId="21" xfId="0" applyFont="1" applyFill="1" applyBorder="1" applyAlignment="1">
      <alignment horizontal="left" vertical="top" wrapText="1"/>
    </xf>
    <xf numFmtId="0" fontId="2" fillId="2" borderId="7" xfId="0" applyFont="1" applyFill="1" applyBorder="1" applyAlignment="1">
      <alignment horizontal="left" vertical="top" wrapText="1"/>
    </xf>
    <xf numFmtId="0" fontId="10" fillId="0" borderId="5" xfId="0" applyFont="1" applyFill="1" applyBorder="1" applyAlignment="1">
      <alignment horizontal="left" vertical="top" wrapText="1"/>
    </xf>
    <xf numFmtId="0" fontId="0" fillId="0" borderId="1" xfId="0" applyFill="1" applyBorder="1"/>
    <xf numFmtId="164" fontId="4" fillId="3" borderId="7" xfId="0" applyNumberFormat="1" applyFont="1" applyFill="1" applyBorder="1"/>
    <xf numFmtId="0" fontId="10" fillId="0" borderId="25" xfId="0" applyFont="1" applyFill="1" applyBorder="1" applyAlignment="1">
      <alignment horizontal="left" vertical="top" wrapText="1"/>
    </xf>
    <xf numFmtId="0" fontId="3" fillId="0" borderId="2" xfId="0" applyFont="1" applyFill="1" applyBorder="1" applyAlignment="1">
      <alignment horizontal="center" vertical="top" wrapText="1"/>
    </xf>
    <xf numFmtId="0" fontId="2" fillId="0" borderId="3" xfId="0" applyFont="1" applyFill="1" applyBorder="1" applyAlignment="1">
      <alignment horizontal="left" vertical="top" wrapText="1"/>
    </xf>
    <xf numFmtId="0" fontId="3" fillId="0" borderId="16" xfId="0" applyFont="1" applyFill="1" applyBorder="1" applyAlignment="1">
      <alignment horizontal="center" vertical="top" wrapText="1"/>
    </xf>
    <xf numFmtId="0" fontId="0" fillId="0" borderId="0" xfId="0" applyFill="1" applyBorder="1"/>
    <xf numFmtId="164" fontId="9" fillId="0" borderId="0" xfId="0" applyNumberFormat="1" applyFont="1" applyFill="1" applyBorder="1"/>
    <xf numFmtId="0" fontId="2" fillId="0" borderId="0" xfId="0" applyFont="1" applyFill="1" applyBorder="1" applyAlignment="1">
      <alignment horizontal="center" vertical="center" wrapText="1"/>
    </xf>
    <xf numFmtId="0" fontId="2" fillId="15" borderId="1" xfId="0" applyFont="1" applyFill="1" applyBorder="1" applyAlignment="1">
      <alignment horizontal="center" vertical="top" wrapText="1"/>
    </xf>
    <xf numFmtId="0" fontId="0" fillId="0" borderId="2" xfId="0" applyBorder="1"/>
    <xf numFmtId="0" fontId="0" fillId="0" borderId="10" xfId="0" applyBorder="1"/>
    <xf numFmtId="0" fontId="0" fillId="0" borderId="12" xfId="0" applyBorder="1"/>
    <xf numFmtId="0" fontId="0" fillId="0" borderId="15" xfId="0" applyBorder="1"/>
    <xf numFmtId="0" fontId="2" fillId="15" borderId="12" xfId="0" applyFont="1" applyFill="1" applyBorder="1" applyAlignment="1">
      <alignment horizontal="center" vertical="top" wrapText="1"/>
    </xf>
    <xf numFmtId="0" fontId="2" fillId="0" borderId="14" xfId="0" applyFont="1" applyFill="1" applyBorder="1" applyAlignment="1">
      <alignment horizontal="center" vertical="top" wrapText="1"/>
    </xf>
    <xf numFmtId="0" fontId="0" fillId="0" borderId="0" xfId="0" applyAlignment="1">
      <alignment wrapText="1"/>
    </xf>
    <xf numFmtId="0" fontId="3" fillId="0" borderId="0" xfId="0" applyFont="1"/>
    <xf numFmtId="0" fontId="2" fillId="14" borderId="1" xfId="0" applyFont="1" applyFill="1" applyBorder="1" applyAlignment="1">
      <alignment horizontal="justify" vertical="top" wrapText="1"/>
    </xf>
    <xf numFmtId="0" fontId="2" fillId="13" borderId="1" xfId="0" applyFont="1" applyFill="1" applyBorder="1" applyAlignment="1">
      <alignment horizontal="justify" vertical="top" wrapText="1"/>
    </xf>
    <xf numFmtId="0" fontId="2" fillId="15" borderId="1" xfId="0" applyFont="1" applyFill="1" applyBorder="1" applyAlignment="1">
      <alignment horizontal="justify" vertical="top" wrapText="1"/>
    </xf>
    <xf numFmtId="0" fontId="2" fillId="17" borderId="1" xfId="0" applyFont="1" applyFill="1" applyBorder="1" applyAlignment="1">
      <alignment horizontal="justify" vertical="top" wrapText="1"/>
    </xf>
    <xf numFmtId="0" fontId="11" fillId="19" borderId="32" xfId="0" applyFont="1" applyFill="1" applyBorder="1" applyAlignment="1">
      <alignment horizontal="center" wrapText="1"/>
    </xf>
    <xf numFmtId="0" fontId="11" fillId="18" borderId="32" xfId="0" applyFont="1" applyFill="1" applyBorder="1" applyAlignment="1">
      <alignment horizontal="center" wrapText="1"/>
    </xf>
    <xf numFmtId="0" fontId="11" fillId="0" borderId="31" xfId="0" applyFont="1" applyFill="1" applyBorder="1" applyAlignment="1">
      <alignment horizontal="center" wrapText="1"/>
    </xf>
    <xf numFmtId="0" fontId="11" fillId="0" borderId="33" xfId="0" applyFont="1" applyFill="1" applyBorder="1" applyAlignment="1">
      <alignment horizontal="center" wrapText="1"/>
    </xf>
    <xf numFmtId="0" fontId="11" fillId="20" borderId="24" xfId="0" applyFont="1" applyFill="1" applyBorder="1" applyAlignment="1">
      <alignment horizontal="center" wrapText="1"/>
    </xf>
    <xf numFmtId="0" fontId="11" fillId="20" borderId="32" xfId="0" applyFont="1" applyFill="1" applyBorder="1" applyAlignment="1">
      <alignment horizontal="center" wrapText="1"/>
    </xf>
    <xf numFmtId="0" fontId="11" fillId="21" borderId="24" xfId="0" applyFont="1" applyFill="1" applyBorder="1" applyAlignment="1">
      <alignment horizontal="center" wrapText="1"/>
    </xf>
    <xf numFmtId="0" fontId="11" fillId="21" borderId="32" xfId="0" applyFont="1" applyFill="1" applyBorder="1" applyAlignment="1">
      <alignment horizontal="center" wrapText="1"/>
    </xf>
    <xf numFmtId="0" fontId="11" fillId="22" borderId="24" xfId="0" applyFont="1" applyFill="1" applyBorder="1" applyAlignment="1">
      <alignment horizontal="center" wrapText="1"/>
    </xf>
    <xf numFmtId="0" fontId="11" fillId="22" borderId="32" xfId="0" applyFont="1" applyFill="1" applyBorder="1" applyAlignment="1">
      <alignment horizontal="center" wrapText="1"/>
    </xf>
    <xf numFmtId="0" fontId="11" fillId="23" borderId="24" xfId="0" applyFont="1" applyFill="1" applyBorder="1" applyAlignment="1">
      <alignment horizontal="center" wrapText="1"/>
    </xf>
    <xf numFmtId="0" fontId="11" fillId="23" borderId="32" xfId="0" applyFont="1" applyFill="1" applyBorder="1" applyAlignment="1">
      <alignment horizontal="center" wrapText="1"/>
    </xf>
    <xf numFmtId="0" fontId="11" fillId="24" borderId="24" xfId="0" applyFont="1" applyFill="1" applyBorder="1" applyAlignment="1">
      <alignment horizontal="center" wrapText="1"/>
    </xf>
    <xf numFmtId="0" fontId="11" fillId="24" borderId="32" xfId="0" applyFont="1" applyFill="1" applyBorder="1" applyAlignment="1">
      <alignment horizontal="center" wrapText="1"/>
    </xf>
    <xf numFmtId="0" fontId="11" fillId="19" borderId="24" xfId="0" applyFont="1" applyFill="1" applyBorder="1" applyAlignment="1">
      <alignment horizontal="center" wrapText="1"/>
    </xf>
    <xf numFmtId="0" fontId="11" fillId="18" borderId="24" xfId="0" applyFont="1" applyFill="1" applyBorder="1" applyAlignment="1">
      <alignment horizontal="center" wrapText="1"/>
    </xf>
    <xf numFmtId="0" fontId="11" fillId="13" borderId="24" xfId="0" applyFont="1" applyFill="1" applyBorder="1" applyAlignment="1">
      <alignment horizontal="center" wrapText="1"/>
    </xf>
    <xf numFmtId="0" fontId="11" fillId="13" borderId="32" xfId="0" applyFont="1" applyFill="1" applyBorder="1" applyAlignment="1">
      <alignment horizontal="center" wrapText="1"/>
    </xf>
    <xf numFmtId="0" fontId="11" fillId="16" borderId="24" xfId="0" applyFont="1" applyFill="1" applyBorder="1" applyAlignment="1">
      <alignment horizontal="center" wrapText="1"/>
    </xf>
    <xf numFmtId="0" fontId="11" fillId="16" borderId="32" xfId="0" applyFont="1" applyFill="1" applyBorder="1" applyAlignment="1">
      <alignment horizontal="center" wrapText="1"/>
    </xf>
    <xf numFmtId="0" fontId="11" fillId="25" borderId="24" xfId="0" applyFont="1" applyFill="1" applyBorder="1" applyAlignment="1">
      <alignment horizontal="center" wrapText="1"/>
    </xf>
    <xf numFmtId="0" fontId="11" fillId="25" borderId="32" xfId="0" applyFont="1" applyFill="1" applyBorder="1" applyAlignment="1">
      <alignment horizontal="center" wrapText="1"/>
    </xf>
    <xf numFmtId="0" fontId="2" fillId="6" borderId="1" xfId="0" applyFont="1" applyFill="1" applyBorder="1" applyAlignment="1">
      <alignment vertical="top" wrapText="1"/>
    </xf>
    <xf numFmtId="0" fontId="2" fillId="6" borderId="1" xfId="0" applyFont="1" applyFill="1" applyBorder="1" applyAlignment="1">
      <alignment vertical="center" wrapText="1"/>
    </xf>
    <xf numFmtId="0" fontId="2" fillId="1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14" borderId="1" xfId="0" applyFont="1" applyFill="1" applyBorder="1" applyAlignment="1">
      <alignment horizontal="center" vertical="center"/>
    </xf>
    <xf numFmtId="0" fontId="3" fillId="13" borderId="1" xfId="0" applyFont="1" applyFill="1" applyBorder="1" applyAlignment="1">
      <alignment horizontal="center" vertical="center"/>
    </xf>
    <xf numFmtId="0" fontId="3" fillId="15" borderId="1" xfId="0" applyFont="1" applyFill="1" applyBorder="1" applyAlignment="1">
      <alignment horizontal="center" vertical="center"/>
    </xf>
    <xf numFmtId="0" fontId="3" fillId="17" borderId="1" xfId="0" applyFont="1" applyFill="1" applyBorder="1" applyAlignment="1">
      <alignment horizontal="center" vertical="center"/>
    </xf>
    <xf numFmtId="0" fontId="3" fillId="16" borderId="1" xfId="0" applyFont="1" applyFill="1" applyBorder="1"/>
    <xf numFmtId="0" fontId="3" fillId="0" borderId="0" xfId="0" applyFont="1" applyFill="1" applyBorder="1" applyAlignment="1">
      <alignment horizontal="center" vertical="center"/>
    </xf>
    <xf numFmtId="2" fontId="3" fillId="0" borderId="0" xfId="0" applyNumberFormat="1" applyFont="1"/>
    <xf numFmtId="0" fontId="3" fillId="15" borderId="0" xfId="0" applyFont="1" applyFill="1"/>
    <xf numFmtId="0" fontId="3" fillId="13" borderId="0" xfId="0" applyFont="1" applyFill="1"/>
    <xf numFmtId="0" fontId="3" fillId="0" borderId="0" xfId="0" applyFont="1" applyAlignment="1" applyProtection="1">
      <alignment horizontal="justify" vertical="top" wrapText="1"/>
      <protection locked="0"/>
    </xf>
    <xf numFmtId="0" fontId="0" fillId="7" borderId="7" xfId="0" applyFill="1" applyBorder="1"/>
    <xf numFmtId="0" fontId="0" fillId="7" borderId="6" xfId="0" applyFill="1" applyBorder="1" applyAlignment="1">
      <alignment horizontal="center"/>
    </xf>
    <xf numFmtId="0" fontId="0" fillId="8" borderId="7" xfId="0" applyFill="1" applyBorder="1"/>
    <xf numFmtId="0" fontId="0" fillId="9" borderId="7" xfId="0" applyFill="1" applyBorder="1"/>
    <xf numFmtId="0" fontId="0" fillId="10" borderId="7" xfId="0" applyFill="1" applyBorder="1"/>
    <xf numFmtId="0" fontId="0" fillId="11" borderId="7" xfId="0" applyFill="1" applyBorder="1"/>
    <xf numFmtId="0" fontId="0" fillId="12" borderId="7" xfId="0" applyFill="1" applyBorder="1"/>
    <xf numFmtId="0" fontId="3" fillId="0" borderId="41" xfId="0" applyFont="1" applyFill="1" applyBorder="1" applyAlignment="1">
      <alignment horizontal="center" vertical="top" wrapText="1"/>
    </xf>
    <xf numFmtId="0" fontId="10" fillId="0" borderId="17" xfId="0" applyFont="1" applyFill="1" applyBorder="1" applyAlignment="1">
      <alignment horizontal="center" vertical="top" wrapText="1"/>
    </xf>
    <xf numFmtId="0" fontId="3" fillId="0" borderId="17" xfId="0" applyFont="1" applyFill="1" applyBorder="1" applyAlignment="1">
      <alignment horizontal="center" vertical="top" wrapText="1"/>
    </xf>
    <xf numFmtId="0" fontId="10" fillId="0" borderId="42" xfId="0" applyFont="1" applyBorder="1" applyAlignment="1">
      <alignment horizontal="center" vertical="top" wrapText="1"/>
    </xf>
    <xf numFmtId="0" fontId="10" fillId="0" borderId="35" xfId="0" applyFont="1" applyBorder="1" applyAlignment="1">
      <alignment horizontal="center" vertical="top" wrapText="1"/>
    </xf>
    <xf numFmtId="0" fontId="2" fillId="2" borderId="35" xfId="0" applyFont="1" applyFill="1" applyBorder="1" applyAlignment="1">
      <alignment horizontal="left" vertical="top" wrapText="1"/>
    </xf>
    <xf numFmtId="0" fontId="10" fillId="0" borderId="4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11" xfId="0" applyFont="1" applyFill="1" applyBorder="1" applyAlignment="1">
      <alignment horizontal="center" vertical="top" wrapText="1"/>
    </xf>
    <xf numFmtId="0" fontId="2" fillId="0" borderId="11" xfId="0" applyFont="1" applyFill="1" applyBorder="1" applyAlignment="1">
      <alignment horizontal="center" vertical="top" wrapText="1"/>
    </xf>
    <xf numFmtId="0" fontId="3" fillId="0" borderId="13"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1" xfId="0" applyFont="1" applyFill="1" applyBorder="1" applyAlignment="1">
      <alignment horizontal="center" vertical="center" wrapText="1"/>
    </xf>
    <xf numFmtId="0" fontId="2" fillId="6" borderId="4" xfId="0" applyFont="1" applyFill="1" applyBorder="1" applyAlignment="1">
      <alignment vertical="center" wrapText="1"/>
    </xf>
    <xf numFmtId="0" fontId="2" fillId="6" borderId="1" xfId="0" applyFont="1" applyFill="1" applyBorder="1" applyAlignment="1">
      <alignment horizontal="center" vertical="top" wrapText="1"/>
    </xf>
    <xf numFmtId="0" fontId="0" fillId="0" borderId="0" xfId="0" applyBorder="1"/>
    <xf numFmtId="0" fontId="12" fillId="0" borderId="0" xfId="0" applyFont="1"/>
    <xf numFmtId="0" fontId="13" fillId="14" borderId="1" xfId="0" applyFont="1" applyFill="1" applyBorder="1" applyAlignment="1">
      <alignment horizontal="justify" vertical="top" wrapText="1"/>
    </xf>
    <xf numFmtId="0" fontId="13" fillId="13" borderId="1" xfId="0" applyFont="1" applyFill="1" applyBorder="1" applyAlignment="1">
      <alignment horizontal="justify" vertical="top" wrapText="1"/>
    </xf>
    <xf numFmtId="0" fontId="13" fillId="15" borderId="1" xfId="0" applyFont="1" applyFill="1" applyBorder="1" applyAlignment="1">
      <alignment horizontal="justify" vertical="top" wrapText="1"/>
    </xf>
    <xf numFmtId="0" fontId="13" fillId="17" borderId="1" xfId="0" applyFont="1" applyFill="1" applyBorder="1" applyAlignment="1">
      <alignment horizontal="justify" vertical="top" wrapText="1"/>
    </xf>
    <xf numFmtId="0" fontId="13" fillId="2" borderId="1" xfId="0" applyFont="1" applyFill="1" applyBorder="1" applyAlignment="1">
      <alignment horizontal="left" vertical="top" wrapText="1"/>
    </xf>
    <xf numFmtId="0" fontId="13" fillId="13" borderId="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2" fillId="14" borderId="1" xfId="0" applyFont="1" applyFill="1" applyBorder="1" applyAlignment="1">
      <alignment horizontal="center" vertical="center"/>
    </xf>
    <xf numFmtId="0" fontId="12" fillId="13" borderId="1" xfId="0" applyFont="1" applyFill="1" applyBorder="1" applyAlignment="1">
      <alignment horizontal="center" vertical="center"/>
    </xf>
    <xf numFmtId="0" fontId="12" fillId="15" borderId="1" xfId="0" applyFont="1" applyFill="1" applyBorder="1" applyAlignment="1">
      <alignment horizontal="center" vertical="center"/>
    </xf>
    <xf numFmtId="0" fontId="12" fillId="17" borderId="1" xfId="0" applyFont="1" applyFill="1" applyBorder="1" applyAlignment="1">
      <alignment horizontal="center" vertical="center"/>
    </xf>
    <xf numFmtId="0" fontId="13" fillId="2" borderId="1" xfId="0" applyFont="1" applyFill="1" applyBorder="1" applyAlignment="1">
      <alignment horizontal="justify" vertical="top" wrapText="1"/>
    </xf>
    <xf numFmtId="0" fontId="13" fillId="15" borderId="1" xfId="0" applyFont="1" applyFill="1" applyBorder="1" applyAlignment="1">
      <alignment horizontal="center" vertical="top" wrapText="1"/>
    </xf>
    <xf numFmtId="0" fontId="12" fillId="0" borderId="0" xfId="0" applyFont="1" applyAlignment="1">
      <alignment horizontal="center" vertical="center"/>
    </xf>
    <xf numFmtId="0" fontId="12" fillId="0" borderId="0" xfId="0" applyFont="1" applyAlignment="1">
      <alignment horizontal="center"/>
    </xf>
    <xf numFmtId="10" fontId="12" fillId="0" borderId="0" xfId="0" applyNumberFormat="1" applyFont="1" applyAlignment="1">
      <alignment horizontal="center"/>
    </xf>
    <xf numFmtId="10" fontId="12" fillId="0" borderId="0" xfId="0" applyNumberFormat="1" applyFont="1" applyAlignment="1">
      <alignment horizontal="center" vertical="center"/>
    </xf>
    <xf numFmtId="0" fontId="12" fillId="16" borderId="1" xfId="0" applyFont="1" applyFill="1" applyBorder="1"/>
    <xf numFmtId="0" fontId="13" fillId="4" borderId="2" xfId="0" applyFont="1" applyFill="1" applyBorder="1" applyAlignment="1">
      <alignment horizontal="left" textRotation="90" wrapText="1"/>
    </xf>
    <xf numFmtId="0" fontId="13" fillId="4" borderId="1" xfId="0" applyFont="1" applyFill="1" applyBorder="1" applyAlignment="1">
      <alignment horizontal="left" textRotation="90"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3" fillId="4" borderId="2" xfId="0" applyFont="1" applyFill="1" applyBorder="1" applyAlignment="1">
      <alignment vertical="center" wrapText="1"/>
    </xf>
    <xf numFmtId="0" fontId="13" fillId="4" borderId="1" xfId="0" applyFont="1" applyFill="1" applyBorder="1" applyAlignment="1">
      <alignment horizontal="justify" vertical="center" wrapText="1"/>
    </xf>
    <xf numFmtId="0" fontId="13" fillId="4" borderId="1" xfId="0" applyFont="1" applyFill="1" applyBorder="1" applyAlignment="1">
      <alignment vertical="center" wrapText="1"/>
    </xf>
    <xf numFmtId="0" fontId="13" fillId="4" borderId="1" xfId="0" applyFont="1" applyFill="1" applyBorder="1" applyAlignment="1">
      <alignment horizontal="center" textRotation="90" wrapText="1"/>
    </xf>
    <xf numFmtId="0" fontId="14" fillId="0" borderId="0" xfId="0" applyFont="1"/>
    <xf numFmtId="0" fontId="15" fillId="0" borderId="31" xfId="0" applyFont="1" applyFill="1" applyBorder="1" applyAlignment="1">
      <alignment horizontal="center" wrapText="1"/>
    </xf>
    <xf numFmtId="0" fontId="15" fillId="0" borderId="33" xfId="0" applyFont="1" applyFill="1" applyBorder="1" applyAlignment="1">
      <alignment horizontal="center" wrapText="1"/>
    </xf>
    <xf numFmtId="0" fontId="15" fillId="20" borderId="24" xfId="0" applyFont="1" applyFill="1" applyBorder="1" applyAlignment="1">
      <alignment horizontal="center" wrapText="1"/>
    </xf>
    <xf numFmtId="0" fontId="15" fillId="20" borderId="32" xfId="0" applyFont="1" applyFill="1" applyBorder="1" applyAlignment="1">
      <alignment horizontal="center" wrapText="1"/>
    </xf>
    <xf numFmtId="0" fontId="15" fillId="21" borderId="24" xfId="0" applyFont="1" applyFill="1" applyBorder="1" applyAlignment="1">
      <alignment horizontal="center" wrapText="1"/>
    </xf>
    <xf numFmtId="0" fontId="15" fillId="21" borderId="32" xfId="0" applyFont="1" applyFill="1" applyBorder="1" applyAlignment="1">
      <alignment horizontal="center" wrapText="1"/>
    </xf>
    <xf numFmtId="0" fontId="15" fillId="22" borderId="24" xfId="0" applyFont="1" applyFill="1" applyBorder="1" applyAlignment="1">
      <alignment horizontal="center" wrapText="1"/>
    </xf>
    <xf numFmtId="0" fontId="15" fillId="22" borderId="32" xfId="0" applyFont="1" applyFill="1" applyBorder="1" applyAlignment="1">
      <alignment horizontal="center" wrapText="1"/>
    </xf>
    <xf numFmtId="0" fontId="15" fillId="23" borderId="24" xfId="0" applyFont="1" applyFill="1" applyBorder="1" applyAlignment="1">
      <alignment horizontal="center" wrapText="1"/>
    </xf>
    <xf numFmtId="0" fontId="15" fillId="23" borderId="32" xfId="0" applyFont="1" applyFill="1" applyBorder="1" applyAlignment="1">
      <alignment horizontal="center" wrapText="1"/>
    </xf>
    <xf numFmtId="0" fontId="15" fillId="24" borderId="32" xfId="0" applyFont="1" applyFill="1" applyBorder="1" applyAlignment="1">
      <alignment horizontal="center" wrapText="1"/>
    </xf>
    <xf numFmtId="0" fontId="15" fillId="19" borderId="32" xfId="0" applyFont="1" applyFill="1" applyBorder="1" applyAlignment="1">
      <alignment horizontal="center" wrapText="1"/>
    </xf>
    <xf numFmtId="0" fontId="15" fillId="18" borderId="24" xfId="0" applyFont="1" applyFill="1" applyBorder="1" applyAlignment="1">
      <alignment horizontal="center" wrapText="1"/>
    </xf>
    <xf numFmtId="0" fontId="15" fillId="18" borderId="32" xfId="0" applyFont="1" applyFill="1" applyBorder="1" applyAlignment="1">
      <alignment horizontal="center" wrapText="1"/>
    </xf>
    <xf numFmtId="0" fontId="15" fillId="13" borderId="24" xfId="0" applyFont="1" applyFill="1" applyBorder="1" applyAlignment="1">
      <alignment horizontal="center" wrapText="1"/>
    </xf>
    <xf numFmtId="0" fontId="15" fillId="13" borderId="32" xfId="0" applyFont="1" applyFill="1" applyBorder="1" applyAlignment="1">
      <alignment horizontal="center" wrapText="1"/>
    </xf>
    <xf numFmtId="0" fontId="15" fillId="16" borderId="24" xfId="0" applyFont="1" applyFill="1" applyBorder="1" applyAlignment="1">
      <alignment horizontal="center" wrapText="1"/>
    </xf>
    <xf numFmtId="0" fontId="15" fillId="16" borderId="32" xfId="0" applyFont="1" applyFill="1" applyBorder="1" applyAlignment="1">
      <alignment horizontal="center" wrapText="1"/>
    </xf>
    <xf numFmtId="0" fontId="15" fillId="25" borderId="24" xfId="0" applyFont="1" applyFill="1" applyBorder="1" applyAlignment="1">
      <alignment horizontal="center" wrapText="1"/>
    </xf>
    <xf numFmtId="0" fontId="15" fillId="25" borderId="32" xfId="0" applyFont="1" applyFill="1" applyBorder="1" applyAlignment="1">
      <alignment horizontal="center" wrapText="1"/>
    </xf>
    <xf numFmtId="0" fontId="0" fillId="0" borderId="0" xfId="0" applyAlignment="1">
      <alignment vertical="top" wrapText="1"/>
    </xf>
    <xf numFmtId="0" fontId="17" fillId="0" borderId="0" xfId="0" applyFont="1" applyAlignment="1">
      <alignment vertical="top"/>
    </xf>
    <xf numFmtId="0" fontId="18" fillId="0" borderId="1" xfId="0" applyFont="1" applyBorder="1" applyAlignment="1">
      <alignment horizontal="center" vertical="center" wrapText="1"/>
    </xf>
    <xf numFmtId="0" fontId="18" fillId="0" borderId="1" xfId="0" applyFont="1" applyBorder="1" applyAlignment="1">
      <alignment horizontal="center" vertical="top" wrapText="1"/>
    </xf>
    <xf numFmtId="0" fontId="19" fillId="0" borderId="1" xfId="0" applyFont="1" applyBorder="1" applyAlignment="1">
      <alignment horizontal="justify" vertical="top" wrapText="1"/>
    </xf>
    <xf numFmtId="0" fontId="19" fillId="0" borderId="2" xfId="0" applyFont="1" applyBorder="1" applyAlignment="1">
      <alignment horizontal="justify" vertical="top" wrapText="1"/>
    </xf>
    <xf numFmtId="0" fontId="17" fillId="0" borderId="1" xfId="0" applyFont="1" applyBorder="1" applyAlignment="1">
      <alignment vertical="center" wrapText="1"/>
    </xf>
    <xf numFmtId="0" fontId="17" fillId="0" borderId="1" xfId="0" applyFont="1" applyBorder="1" applyAlignment="1">
      <alignment vertical="top" wrapText="1"/>
    </xf>
    <xf numFmtId="0" fontId="19" fillId="0" borderId="1" xfId="0" applyFont="1" applyBorder="1" applyAlignment="1">
      <alignment horizontal="center" vertical="top" wrapText="1"/>
    </xf>
    <xf numFmtId="0" fontId="19" fillId="0" borderId="1" xfId="0" applyFont="1" applyBorder="1" applyAlignment="1">
      <alignment vertical="top" wrapText="1"/>
    </xf>
    <xf numFmtId="0" fontId="19" fillId="0" borderId="1" xfId="0" applyFont="1" applyBorder="1" applyAlignment="1">
      <alignment horizontal="justify" vertical="top"/>
    </xf>
    <xf numFmtId="0" fontId="17" fillId="0" borderId="1" xfId="0" applyFont="1" applyBorder="1" applyAlignment="1">
      <alignment horizontal="justify" vertical="top" wrapText="1"/>
    </xf>
    <xf numFmtId="0" fontId="16" fillId="0" borderId="1" xfId="0" applyFont="1" applyBorder="1" applyAlignment="1">
      <alignment horizontal="center" vertical="top" wrapText="1"/>
    </xf>
    <xf numFmtId="0" fontId="16" fillId="0" borderId="1" xfId="0" applyFont="1" applyBorder="1" applyAlignment="1">
      <alignment horizontal="center" vertical="center" wrapText="1"/>
    </xf>
    <xf numFmtId="0" fontId="22" fillId="0" borderId="1" xfId="0" applyFont="1" applyBorder="1" applyAlignment="1">
      <alignment horizontal="center" vertical="top"/>
    </xf>
    <xf numFmtId="0" fontId="15" fillId="0" borderId="1" xfId="0" applyFont="1" applyBorder="1" applyAlignment="1">
      <alignment horizontal="center" vertical="top"/>
    </xf>
    <xf numFmtId="0" fontId="15" fillId="0" borderId="0" xfId="0" applyFont="1" applyAlignment="1">
      <alignment horizontal="center" vertical="top"/>
    </xf>
    <xf numFmtId="0" fontId="16" fillId="2" borderId="1" xfId="0" applyFont="1" applyFill="1" applyBorder="1" applyAlignment="1">
      <alignment vertical="center" wrapText="1"/>
    </xf>
    <xf numFmtId="0" fontId="2" fillId="0" borderId="0" xfId="0" applyFont="1" applyFill="1" applyBorder="1" applyAlignment="1">
      <alignment vertical="top" wrapText="1"/>
    </xf>
    <xf numFmtId="0" fontId="17" fillId="0" borderId="1" xfId="0" applyFont="1" applyBorder="1" applyAlignment="1">
      <alignment horizontal="center" vertical="center" wrapText="1"/>
    </xf>
    <xf numFmtId="0" fontId="16" fillId="6" borderId="1" xfId="0" applyFont="1" applyFill="1" applyBorder="1" applyAlignment="1">
      <alignment horizontal="justify" vertical="top" wrapText="1"/>
    </xf>
    <xf numFmtId="0" fontId="16" fillId="2" borderId="1" xfId="0" applyFont="1" applyFill="1" applyBorder="1" applyAlignment="1" applyProtection="1">
      <alignment horizontal="left" vertical="top" wrapText="1"/>
      <protection locked="0"/>
    </xf>
    <xf numFmtId="0" fontId="16" fillId="2" borderId="1" xfId="0" applyFont="1" applyFill="1" applyBorder="1" applyAlignment="1" applyProtection="1">
      <alignment horizontal="justify" vertical="top" wrapText="1"/>
      <protection locked="0"/>
    </xf>
    <xf numFmtId="0" fontId="16" fillId="4" borderId="1" xfId="0" applyFont="1" applyFill="1" applyBorder="1" applyAlignment="1">
      <alignment horizontal="center" vertical="center" wrapText="1"/>
    </xf>
    <xf numFmtId="0" fontId="16" fillId="4" borderId="1" xfId="0" applyFont="1" applyFill="1" applyBorder="1" applyAlignment="1">
      <alignment horizontal="justify" vertical="top" wrapText="1"/>
    </xf>
    <xf numFmtId="0" fontId="16" fillId="2" borderId="1" xfId="0" applyFont="1" applyFill="1" applyBorder="1" applyAlignment="1" applyProtection="1">
      <alignment horizontal="left" vertical="top" wrapText="1"/>
      <protection locked="0"/>
    </xf>
    <xf numFmtId="0" fontId="17" fillId="0" borderId="45" xfId="0" applyFont="1" applyBorder="1" applyAlignment="1">
      <alignment horizontal="right" vertical="center" wrapText="1" indent="1"/>
    </xf>
    <xf numFmtId="0" fontId="16" fillId="2" borderId="34" xfId="0" applyFont="1" applyFill="1" applyBorder="1" applyAlignment="1" applyProtection="1">
      <alignment horizontal="left" vertical="top" wrapText="1"/>
      <protection locked="0"/>
    </xf>
    <xf numFmtId="0" fontId="16" fillId="2" borderId="34" xfId="0" applyFont="1" applyFill="1" applyBorder="1" applyAlignment="1" applyProtection="1">
      <alignment horizontal="justify" vertical="top" wrapText="1"/>
      <protection locked="0"/>
    </xf>
    <xf numFmtId="0" fontId="16" fillId="2" borderId="34" xfId="0" applyFont="1" applyFill="1" applyBorder="1" applyAlignment="1">
      <alignment vertical="center" wrapText="1"/>
    </xf>
    <xf numFmtId="0" fontId="16" fillId="6" borderId="2" xfId="0" applyFont="1" applyFill="1" applyBorder="1" applyAlignment="1">
      <alignment horizontal="justify" vertical="top" wrapText="1"/>
    </xf>
    <xf numFmtId="0" fontId="16" fillId="6" borderId="2" xfId="0" applyFont="1" applyFill="1" applyBorder="1" applyAlignment="1">
      <alignment horizontal="center" vertical="top" wrapText="1"/>
    </xf>
    <xf numFmtId="0" fontId="17" fillId="0" borderId="1" xfId="0" applyFont="1" applyBorder="1" applyAlignment="1">
      <alignment horizontal="right" vertical="center" wrapText="1" indent="1"/>
    </xf>
    <xf numFmtId="0" fontId="16" fillId="0" borderId="1" xfId="0" applyFont="1" applyBorder="1" applyAlignment="1">
      <alignment horizontal="right" vertical="center" wrapText="1" indent="1"/>
    </xf>
    <xf numFmtId="0" fontId="10" fillId="0" borderId="46" xfId="0" applyFont="1" applyFill="1" applyBorder="1" applyAlignment="1">
      <alignment horizontal="left" vertical="top" wrapText="1"/>
    </xf>
    <xf numFmtId="0" fontId="3" fillId="0" borderId="47" xfId="0" applyFont="1" applyFill="1" applyBorder="1" applyAlignment="1">
      <alignment horizontal="center" vertical="top" wrapText="1"/>
    </xf>
    <xf numFmtId="0" fontId="2" fillId="2" borderId="1" xfId="0" applyFont="1" applyFill="1" applyBorder="1" applyAlignment="1">
      <alignment horizontal="center" vertical="top" wrapText="1"/>
    </xf>
    <xf numFmtId="0" fontId="17" fillId="0" borderId="0" xfId="0" applyFont="1"/>
    <xf numFmtId="0" fontId="21" fillId="0" borderId="20" xfId="0" applyFont="1" applyBorder="1" applyAlignment="1">
      <alignment horizontal="center" vertical="top" wrapText="1"/>
    </xf>
    <xf numFmtId="0" fontId="17" fillId="0" borderId="9" xfId="0" applyFont="1" applyFill="1" applyBorder="1" applyAlignment="1">
      <alignment horizontal="center" vertical="top" wrapText="1"/>
    </xf>
    <xf numFmtId="0" fontId="21" fillId="0" borderId="7" xfId="0" applyFont="1" applyBorder="1" applyAlignment="1">
      <alignment horizontal="center" vertical="top" wrapText="1"/>
    </xf>
    <xf numFmtId="0" fontId="17" fillId="0" borderId="1" xfId="0" applyFont="1" applyFill="1" applyBorder="1" applyAlignment="1">
      <alignment horizontal="center" vertical="top" wrapText="1"/>
    </xf>
    <xf numFmtId="0" fontId="16" fillId="2" borderId="7" xfId="0" applyFont="1" applyFill="1" applyBorder="1" applyAlignment="1">
      <alignment horizontal="left" vertical="top" wrapText="1"/>
    </xf>
    <xf numFmtId="0" fontId="16" fillId="13" borderId="1" xfId="0" applyFont="1" applyFill="1" applyBorder="1" applyAlignment="1">
      <alignment horizontal="center" vertical="top" wrapText="1"/>
    </xf>
    <xf numFmtId="0" fontId="21" fillId="0" borderId="21" xfId="0" applyFont="1" applyFill="1" applyBorder="1" applyAlignment="1">
      <alignment horizontal="left" vertical="top" wrapText="1"/>
    </xf>
    <xf numFmtId="0" fontId="17" fillId="0" borderId="14" xfId="0" applyFont="1" applyBorder="1" applyAlignment="1">
      <alignment horizontal="center"/>
    </xf>
    <xf numFmtId="0" fontId="21" fillId="0" borderId="5" xfId="0" applyFont="1" applyFill="1" applyBorder="1" applyAlignment="1">
      <alignment horizontal="left" vertical="top" wrapText="1"/>
    </xf>
    <xf numFmtId="0" fontId="17" fillId="0" borderId="3" xfId="0" applyFont="1" applyBorder="1"/>
    <xf numFmtId="0" fontId="21" fillId="0" borderId="3" xfId="0" applyFont="1" applyFill="1" applyBorder="1" applyAlignment="1">
      <alignment horizontal="center" vertical="top" wrapText="1"/>
    </xf>
    <xf numFmtId="0" fontId="17" fillId="0" borderId="9" xfId="0" applyFont="1" applyBorder="1"/>
    <xf numFmtId="0" fontId="17" fillId="0" borderId="1" xfId="0" applyFont="1" applyBorder="1"/>
    <xf numFmtId="0" fontId="16" fillId="2" borderId="7" xfId="0" applyFont="1" applyFill="1" applyBorder="1" applyAlignment="1">
      <alignment horizontal="justify" vertical="top" wrapText="1"/>
    </xf>
    <xf numFmtId="0" fontId="16" fillId="0" borderId="1" xfId="0" applyFont="1" applyFill="1" applyBorder="1" applyAlignment="1">
      <alignment horizontal="center" vertical="top" wrapText="1"/>
    </xf>
    <xf numFmtId="0" fontId="17" fillId="0" borderId="14" xfId="0" applyFont="1" applyBorder="1"/>
    <xf numFmtId="0" fontId="17" fillId="0" borderId="14"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6" fillId="13" borderId="12" xfId="0" applyFont="1" applyFill="1" applyBorder="1" applyAlignment="1">
      <alignment horizontal="center" vertical="top" wrapText="1"/>
    </xf>
    <xf numFmtId="0" fontId="17" fillId="0" borderId="15" xfId="0" applyFont="1" applyBorder="1" applyAlignment="1">
      <alignment horizontal="center"/>
    </xf>
    <xf numFmtId="0" fontId="17" fillId="0" borderId="14" xfId="0" applyFont="1" applyFill="1" applyBorder="1" applyAlignment="1">
      <alignment horizontal="center"/>
    </xf>
    <xf numFmtId="0" fontId="21" fillId="0" borderId="3" xfId="0" applyFont="1" applyFill="1" applyBorder="1" applyAlignment="1">
      <alignment horizontal="left" vertical="top" wrapText="1"/>
    </xf>
    <xf numFmtId="0" fontId="16" fillId="0" borderId="3" xfId="0" applyFont="1" applyFill="1" applyBorder="1" applyAlignment="1">
      <alignment horizontal="left" vertical="top" wrapText="1"/>
    </xf>
    <xf numFmtId="0" fontId="21" fillId="0" borderId="8" xfId="0" applyFont="1" applyBorder="1" applyAlignment="1">
      <alignment horizontal="center" vertical="top" wrapText="1"/>
    </xf>
    <xf numFmtId="0" fontId="21" fillId="0" borderId="11" xfId="0" applyFont="1" applyBorder="1" applyAlignment="1">
      <alignment horizontal="center" vertical="top" wrapText="1"/>
    </xf>
    <xf numFmtId="0" fontId="16" fillId="2" borderId="11" xfId="0" applyFont="1" applyFill="1" applyBorder="1" applyAlignment="1">
      <alignment horizontal="justify" vertical="top" wrapText="1"/>
    </xf>
    <xf numFmtId="0" fontId="21" fillId="0" borderId="13" xfId="0" applyFont="1" applyFill="1" applyBorder="1" applyAlignment="1">
      <alignment horizontal="left" vertical="top" wrapText="1"/>
    </xf>
    <xf numFmtId="0" fontId="17" fillId="0" borderId="3" xfId="0" applyFont="1" applyBorder="1" applyAlignment="1">
      <alignment horizontal="center"/>
    </xf>
    <xf numFmtId="0" fontId="17" fillId="0" borderId="3" xfId="0" applyFont="1" applyFill="1" applyBorder="1" applyAlignment="1">
      <alignment horizontal="center" vertical="top" wrapText="1"/>
    </xf>
    <xf numFmtId="0" fontId="17" fillId="0" borderId="1" xfId="0" applyFont="1" applyBorder="1" applyAlignment="1">
      <alignment horizontal="center" vertical="top"/>
    </xf>
    <xf numFmtId="0" fontId="17" fillId="0" borderId="2" xfId="0" applyFont="1" applyFill="1" applyBorder="1" applyAlignment="1">
      <alignment horizontal="center" vertical="top" wrapText="1"/>
    </xf>
    <xf numFmtId="0" fontId="16" fillId="15" borderId="1" xfId="0" applyFont="1" applyFill="1" applyBorder="1" applyAlignment="1">
      <alignment horizontal="center" vertical="top" wrapText="1"/>
    </xf>
    <xf numFmtId="0" fontId="17" fillId="0" borderId="1" xfId="0" applyFont="1" applyBorder="1" applyAlignment="1">
      <alignment horizontal="center" wrapText="1"/>
    </xf>
    <xf numFmtId="0" fontId="17" fillId="0" borderId="19" xfId="0" applyFont="1" applyBorder="1"/>
    <xf numFmtId="0" fontId="21" fillId="0" borderId="25" xfId="0" applyFont="1" applyFill="1" applyBorder="1" applyAlignment="1">
      <alignment horizontal="left" vertical="top" wrapText="1"/>
    </xf>
    <xf numFmtId="0" fontId="16" fillId="0" borderId="3" xfId="0" applyFont="1" applyFill="1" applyBorder="1" applyAlignment="1">
      <alignment horizontal="center" vertical="center" wrapText="1"/>
    </xf>
    <xf numFmtId="0" fontId="21" fillId="0" borderId="6" xfId="0" applyFont="1" applyFill="1" applyBorder="1" applyAlignment="1">
      <alignment horizontal="left" vertical="top" wrapText="1"/>
    </xf>
    <xf numFmtId="0" fontId="17" fillId="0" borderId="4" xfId="0" applyFont="1" applyBorder="1"/>
    <xf numFmtId="0" fontId="21" fillId="0" borderId="7" xfId="0" applyFont="1" applyFill="1" applyBorder="1" applyAlignment="1">
      <alignment horizontal="left" vertical="top" wrapText="1"/>
    </xf>
    <xf numFmtId="0" fontId="17" fillId="0" borderId="2" xfId="0" applyFont="1" applyBorder="1"/>
    <xf numFmtId="0" fontId="17" fillId="0" borderId="0" xfId="0" applyFont="1" applyAlignment="1">
      <alignment wrapText="1"/>
    </xf>
    <xf numFmtId="0" fontId="17" fillId="0" borderId="9" xfId="0" applyFont="1" applyFill="1" applyBorder="1"/>
    <xf numFmtId="0" fontId="17" fillId="0" borderId="1" xfId="0" applyFont="1" applyFill="1" applyBorder="1"/>
    <xf numFmtId="0" fontId="16" fillId="15" borderId="12" xfId="0" applyFont="1" applyFill="1" applyBorder="1" applyAlignment="1">
      <alignment horizontal="center" vertical="top" wrapText="1"/>
    </xf>
    <xf numFmtId="0" fontId="17" fillId="0" borderId="14" xfId="0" applyFont="1" applyFill="1" applyBorder="1"/>
    <xf numFmtId="0" fontId="16" fillId="2" borderId="11" xfId="0" applyFont="1" applyFill="1" applyBorder="1" applyAlignment="1">
      <alignment horizontal="left" vertical="top" wrapText="1"/>
    </xf>
    <xf numFmtId="0" fontId="17" fillId="0" borderId="3" xfId="0" applyFont="1" applyFill="1" applyBorder="1"/>
    <xf numFmtId="0" fontId="17" fillId="0" borderId="12" xfId="0" applyFont="1" applyBorder="1" applyAlignment="1">
      <alignment horizontal="center" wrapText="1"/>
    </xf>
    <xf numFmtId="0" fontId="17" fillId="0" borderId="1" xfId="0" applyFont="1" applyFill="1" applyBorder="1" applyAlignment="1">
      <alignment horizontal="center" wrapText="1"/>
    </xf>
    <xf numFmtId="0" fontId="16" fillId="0" borderId="0" xfId="0" applyFont="1" applyFill="1" applyBorder="1" applyAlignment="1">
      <alignment vertical="top" wrapText="1"/>
    </xf>
    <xf numFmtId="0" fontId="17" fillId="0" borderId="4" xfId="0" applyFont="1" applyFill="1" applyBorder="1" applyAlignment="1">
      <alignment horizontal="center" vertical="top" wrapText="1"/>
    </xf>
    <xf numFmtId="0" fontId="16" fillId="6" borderId="14" xfId="0" applyFont="1" applyFill="1" applyBorder="1" applyAlignment="1">
      <alignment horizontal="center" vertical="top" wrapText="1"/>
    </xf>
    <xf numFmtId="0" fontId="17" fillId="0" borderId="15" xfId="0" applyFont="1" applyFill="1" applyBorder="1" applyAlignment="1">
      <alignment horizontal="center" vertical="top" wrapText="1"/>
    </xf>
    <xf numFmtId="0" fontId="17" fillId="0" borderId="34" xfId="0" applyFont="1" applyFill="1" applyBorder="1" applyAlignment="1">
      <alignment horizontal="center" vertical="top" wrapText="1"/>
    </xf>
    <xf numFmtId="0" fontId="16" fillId="13" borderId="34" xfId="0" applyFont="1" applyFill="1" applyBorder="1" applyAlignment="1">
      <alignment horizontal="center" vertical="top" wrapText="1"/>
    </xf>
    <xf numFmtId="0" fontId="17" fillId="0" borderId="7" xfId="0" applyFont="1" applyFill="1" applyBorder="1" applyAlignment="1">
      <alignment horizontal="center" vertical="top" wrapText="1"/>
    </xf>
    <xf numFmtId="0" fontId="16" fillId="13" borderId="7" xfId="0" applyFont="1" applyFill="1" applyBorder="1" applyAlignment="1">
      <alignment horizontal="center" vertical="top" wrapText="1"/>
    </xf>
    <xf numFmtId="0" fontId="17" fillId="0" borderId="44" xfId="0" applyFont="1" applyFill="1" applyBorder="1"/>
    <xf numFmtId="0" fontId="17" fillId="0" borderId="44" xfId="0" applyFont="1" applyFill="1" applyBorder="1" applyAlignment="1">
      <alignment horizontal="center"/>
    </xf>
    <xf numFmtId="0" fontId="17" fillId="0" borderId="44" xfId="0" applyFont="1" applyBorder="1"/>
    <xf numFmtId="0" fontId="16" fillId="18" borderId="12" xfId="0" applyFont="1" applyFill="1" applyBorder="1" applyAlignment="1">
      <alignment horizontal="center" vertical="top" wrapText="1"/>
    </xf>
    <xf numFmtId="0" fontId="17" fillId="0" borderId="17" xfId="0" applyFont="1" applyBorder="1" applyAlignment="1">
      <alignment horizontal="center"/>
    </xf>
    <xf numFmtId="0" fontId="16" fillId="26" borderId="1" xfId="0" applyFont="1" applyFill="1" applyBorder="1" applyAlignment="1">
      <alignment horizontal="center" vertical="top" wrapText="1"/>
    </xf>
    <xf numFmtId="0" fontId="16" fillId="0" borderId="12" xfId="0" applyFont="1" applyFill="1" applyBorder="1" applyAlignment="1">
      <alignment horizontal="center" vertical="top" wrapText="1"/>
    </xf>
    <xf numFmtId="0" fontId="17" fillId="0" borderId="15" xfId="0" applyFont="1" applyFill="1" applyBorder="1" applyAlignment="1">
      <alignment horizontal="center"/>
    </xf>
    <xf numFmtId="0" fontId="16" fillId="18" borderId="1" xfId="0" applyFont="1" applyFill="1" applyBorder="1" applyAlignment="1">
      <alignment horizontal="center" vertical="top" wrapText="1"/>
    </xf>
    <xf numFmtId="0" fontId="17" fillId="0" borderId="1" xfId="0" applyFont="1" applyFill="1" applyBorder="1" applyAlignment="1">
      <alignment horizontal="center" vertical="top"/>
    </xf>
    <xf numFmtId="0" fontId="13" fillId="6" borderId="4" xfId="0" applyFont="1" applyFill="1" applyBorder="1" applyAlignment="1">
      <alignment horizontal="justify" vertical="top" wrapText="1"/>
    </xf>
    <xf numFmtId="0" fontId="13" fillId="6" borderId="2" xfId="0" applyFont="1" applyFill="1" applyBorder="1" applyAlignment="1">
      <alignment horizontal="justify" vertical="top" wrapText="1"/>
    </xf>
    <xf numFmtId="0" fontId="23" fillId="0" borderId="20" xfId="0" applyFont="1" applyBorder="1" applyAlignment="1">
      <alignment horizontal="center" vertical="top" wrapText="1"/>
    </xf>
    <xf numFmtId="0" fontId="12" fillId="0" borderId="9" xfId="0" applyFont="1" applyFill="1" applyBorder="1" applyAlignment="1">
      <alignment horizontal="center" vertical="top" wrapText="1"/>
    </xf>
    <xf numFmtId="0" fontId="23" fillId="0" borderId="7" xfId="0" applyFont="1" applyBorder="1" applyAlignment="1">
      <alignment horizontal="center" vertical="top" wrapText="1"/>
    </xf>
    <xf numFmtId="0" fontId="12" fillId="0" borderId="1" xfId="0" applyFont="1" applyFill="1" applyBorder="1" applyAlignment="1">
      <alignment horizontal="center" vertical="top" wrapText="1"/>
    </xf>
    <xf numFmtId="0" fontId="13" fillId="2" borderId="7" xfId="0" applyFont="1" applyFill="1" applyBorder="1" applyAlignment="1">
      <alignment horizontal="left" vertical="top" wrapText="1"/>
    </xf>
    <xf numFmtId="0" fontId="23" fillId="0" borderId="21" xfId="0" applyFont="1" applyFill="1" applyBorder="1" applyAlignment="1">
      <alignment horizontal="left" vertical="top" wrapText="1"/>
    </xf>
    <xf numFmtId="0" fontId="12" fillId="0" borderId="14" xfId="0" applyFont="1" applyBorder="1" applyAlignment="1">
      <alignment horizontal="center"/>
    </xf>
    <xf numFmtId="0" fontId="23" fillId="0" borderId="5" xfId="0" applyFont="1" applyFill="1" applyBorder="1" applyAlignment="1">
      <alignment horizontal="left" vertical="top" wrapText="1"/>
    </xf>
    <xf numFmtId="0" fontId="12" fillId="0" borderId="3" xfId="0" applyFont="1" applyBorder="1"/>
    <xf numFmtId="0" fontId="23" fillId="0" borderId="3" xfId="0" applyFont="1" applyFill="1" applyBorder="1" applyAlignment="1">
      <alignment horizontal="center" vertical="top" wrapText="1"/>
    </xf>
    <xf numFmtId="0" fontId="12" fillId="0" borderId="9" xfId="0" applyFont="1" applyBorder="1"/>
    <xf numFmtId="0" fontId="12" fillId="0" borderId="1" xfId="0" applyFont="1" applyBorder="1"/>
    <xf numFmtId="0" fontId="13" fillId="2" borderId="7" xfId="0" applyFont="1" applyFill="1" applyBorder="1" applyAlignment="1">
      <alignment horizontal="justify" vertical="top" wrapText="1"/>
    </xf>
    <xf numFmtId="0" fontId="12" fillId="0" borderId="14" xfId="0" applyFont="1" applyBorder="1"/>
    <xf numFmtId="0" fontId="12" fillId="0" borderId="14" xfId="0" applyFont="1" applyFill="1" applyBorder="1" applyAlignment="1">
      <alignment horizontal="center" vertical="top" wrapText="1"/>
    </xf>
    <xf numFmtId="0" fontId="12" fillId="0" borderId="10"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2" fillId="0" borderId="1" xfId="0" applyFont="1" applyBorder="1" applyAlignment="1">
      <alignment horizontal="center" vertical="center" wrapText="1"/>
    </xf>
    <xf numFmtId="0" fontId="13" fillId="13" borderId="12" xfId="0" applyFont="1" applyFill="1" applyBorder="1" applyAlignment="1">
      <alignment horizontal="center" vertical="top" wrapText="1"/>
    </xf>
    <xf numFmtId="0" fontId="12" fillId="0" borderId="15" xfId="0" applyFont="1" applyBorder="1" applyAlignment="1">
      <alignment horizontal="center"/>
    </xf>
    <xf numFmtId="0" fontId="12" fillId="0" borderId="14" xfId="0" applyFont="1" applyFill="1" applyBorder="1" applyAlignment="1">
      <alignment horizontal="center"/>
    </xf>
    <xf numFmtId="0" fontId="23" fillId="0" borderId="3" xfId="0" applyFont="1" applyFill="1" applyBorder="1" applyAlignment="1">
      <alignment horizontal="left" vertical="top" wrapText="1"/>
    </xf>
    <xf numFmtId="0" fontId="13" fillId="0" borderId="3" xfId="0" applyFont="1" applyFill="1" applyBorder="1" applyAlignment="1">
      <alignment horizontal="left" vertical="top" wrapText="1"/>
    </xf>
    <xf numFmtId="0" fontId="23" fillId="0" borderId="8" xfId="0" applyFont="1" applyBorder="1" applyAlignment="1">
      <alignment horizontal="center" vertical="top" wrapText="1"/>
    </xf>
    <xf numFmtId="0" fontId="23" fillId="0" borderId="11" xfId="0" applyFont="1" applyBorder="1" applyAlignment="1">
      <alignment horizontal="center" vertical="top" wrapText="1"/>
    </xf>
    <xf numFmtId="0" fontId="13" fillId="2" borderId="11" xfId="0" applyFont="1" applyFill="1" applyBorder="1" applyAlignment="1">
      <alignment horizontal="justify" vertical="top" wrapText="1"/>
    </xf>
    <xf numFmtId="0" fontId="23" fillId="0" borderId="13" xfId="0" applyFont="1" applyFill="1" applyBorder="1" applyAlignment="1">
      <alignment horizontal="left" vertical="top" wrapText="1"/>
    </xf>
    <xf numFmtId="0" fontId="12" fillId="0" borderId="3" xfId="0" applyFont="1" applyBorder="1" applyAlignment="1">
      <alignment horizontal="center"/>
    </xf>
    <xf numFmtId="0" fontId="12" fillId="0" borderId="3" xfId="0" applyFont="1" applyFill="1" applyBorder="1" applyAlignment="1">
      <alignment horizontal="center" vertical="top" wrapText="1"/>
    </xf>
    <xf numFmtId="0" fontId="13" fillId="2" borderId="19" xfId="0" applyFont="1" applyFill="1" applyBorder="1" applyAlignment="1">
      <alignment vertical="center" wrapText="1"/>
    </xf>
    <xf numFmtId="0" fontId="12" fillId="0" borderId="1" xfId="0" applyFont="1" applyBorder="1" applyAlignment="1">
      <alignment horizontal="center" vertical="top"/>
    </xf>
    <xf numFmtId="0" fontId="12" fillId="0" borderId="2" xfId="0" applyFont="1" applyFill="1" applyBorder="1" applyAlignment="1">
      <alignment horizontal="center" vertical="top" wrapText="1"/>
    </xf>
    <xf numFmtId="0" fontId="12" fillId="0" borderId="1" xfId="0" applyFont="1" applyBorder="1" applyAlignment="1">
      <alignment horizontal="center" wrapText="1"/>
    </xf>
    <xf numFmtId="0" fontId="12" fillId="0" borderId="19" xfId="0" applyFont="1" applyBorder="1"/>
    <xf numFmtId="0" fontId="23" fillId="0" borderId="25" xfId="0" applyFont="1" applyFill="1" applyBorder="1" applyAlignment="1">
      <alignment horizontal="left" vertical="top" wrapText="1"/>
    </xf>
    <xf numFmtId="0" fontId="13" fillId="0" borderId="3" xfId="0" applyFont="1" applyFill="1" applyBorder="1" applyAlignment="1">
      <alignment horizontal="center" vertical="center" wrapText="1"/>
    </xf>
    <xf numFmtId="0" fontId="23" fillId="0" borderId="6" xfId="0" applyFont="1" applyFill="1" applyBorder="1" applyAlignment="1">
      <alignment horizontal="left" vertical="top" wrapText="1"/>
    </xf>
    <xf numFmtId="0" fontId="12" fillId="0" borderId="4" xfId="0" applyFont="1" applyBorder="1"/>
    <xf numFmtId="0" fontId="23" fillId="0" borderId="7" xfId="0" applyFont="1" applyFill="1" applyBorder="1" applyAlignment="1">
      <alignment horizontal="left" vertical="top" wrapText="1"/>
    </xf>
    <xf numFmtId="0" fontId="12" fillId="0" borderId="1" xfId="0" applyFont="1" applyBorder="1" applyAlignment="1">
      <alignment horizontal="center"/>
    </xf>
    <xf numFmtId="0" fontId="12" fillId="0" borderId="2" xfId="0" applyFont="1" applyBorder="1"/>
    <xf numFmtId="0" fontId="17" fillId="27" borderId="24" xfId="0" applyFont="1" applyFill="1" applyBorder="1" applyAlignment="1">
      <alignment horizontal="center" wrapText="1"/>
    </xf>
    <xf numFmtId="0" fontId="16" fillId="32" borderId="1"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3" fillId="2" borderId="1" xfId="0" applyFont="1" applyFill="1" applyBorder="1" applyAlignment="1" applyProtection="1">
      <alignment horizontal="justify" vertical="top" wrapText="1"/>
      <protection locked="0"/>
    </xf>
    <xf numFmtId="0" fontId="13" fillId="2" borderId="1" xfId="0" applyFont="1" applyFill="1" applyBorder="1" applyAlignment="1" applyProtection="1">
      <alignment horizontal="left" vertical="top" wrapText="1"/>
      <protection locked="0"/>
    </xf>
    <xf numFmtId="0" fontId="13" fillId="6" borderId="1" xfId="0" applyFont="1" applyFill="1" applyBorder="1" applyAlignment="1">
      <alignment horizontal="justify" vertical="top" wrapText="1"/>
    </xf>
    <xf numFmtId="0" fontId="13" fillId="6" borderId="1" xfId="0" applyFont="1" applyFill="1" applyBorder="1" applyAlignment="1">
      <alignment vertical="top" wrapText="1"/>
    </xf>
    <xf numFmtId="0" fontId="17" fillId="14" borderId="1" xfId="0" applyFont="1" applyFill="1" applyBorder="1" applyAlignment="1">
      <alignment horizontal="center" vertical="center"/>
    </xf>
    <xf numFmtId="0" fontId="17" fillId="13" borderId="1" xfId="0" applyFont="1" applyFill="1" applyBorder="1" applyAlignment="1">
      <alignment horizontal="center" vertical="center"/>
    </xf>
    <xf numFmtId="0" fontId="17" fillId="15" borderId="1" xfId="0" applyFont="1" applyFill="1" applyBorder="1" applyAlignment="1">
      <alignment horizontal="center" vertical="center"/>
    </xf>
    <xf numFmtId="0" fontId="17" fillId="17" borderId="1" xfId="0" applyFont="1" applyFill="1" applyBorder="1" applyAlignment="1">
      <alignment horizontal="center" vertical="center"/>
    </xf>
    <xf numFmtId="0" fontId="13" fillId="6" borderId="1" xfId="0" applyFont="1" applyFill="1" applyBorder="1" applyAlignment="1">
      <alignment horizontal="justify" vertical="center" wrapText="1"/>
    </xf>
    <xf numFmtId="0" fontId="13" fillId="6" borderId="1" xfId="0" applyFont="1" applyFill="1" applyBorder="1" applyAlignment="1">
      <alignment vertical="center" wrapText="1"/>
    </xf>
    <xf numFmtId="0" fontId="12" fillId="1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Fill="1" applyBorder="1" applyAlignment="1">
      <alignment horizontal="center" vertical="center"/>
    </xf>
    <xf numFmtId="0" fontId="13" fillId="13" borderId="1"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7" fillId="0" borderId="0" xfId="0" applyFont="1" applyFill="1" applyBorder="1" applyAlignment="1">
      <alignment horizontal="center" vertical="center"/>
    </xf>
    <xf numFmtId="0" fontId="17" fillId="16" borderId="1" xfId="0" applyFont="1" applyFill="1" applyBorder="1"/>
    <xf numFmtId="2" fontId="17" fillId="0" borderId="0" xfId="0" applyNumberFormat="1" applyFont="1"/>
    <xf numFmtId="0" fontId="17" fillId="15" borderId="1" xfId="0" applyFont="1" applyFill="1" applyBorder="1" applyAlignment="1">
      <alignment horizontal="center"/>
    </xf>
    <xf numFmtId="0" fontId="16" fillId="14" borderId="1"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16" fillId="17" borderId="1" xfId="0" applyFont="1" applyFill="1" applyBorder="1" applyAlignment="1">
      <alignment horizontal="center" vertical="center" wrapText="1"/>
    </xf>
    <xf numFmtId="49" fontId="12" fillId="0" borderId="1" xfId="0" applyNumberFormat="1" applyFont="1" applyBorder="1" applyAlignment="1">
      <alignment horizontal="center" vertical="center"/>
    </xf>
    <xf numFmtId="0" fontId="2" fillId="14"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13" fillId="2" borderId="34" xfId="0" applyFont="1" applyFill="1" applyBorder="1" applyAlignment="1">
      <alignment vertical="center" wrapText="1"/>
    </xf>
    <xf numFmtId="0" fontId="13" fillId="2" borderId="34" xfId="0" applyFont="1" applyFill="1" applyBorder="1" applyAlignment="1" applyProtection="1">
      <alignment horizontal="justify" vertical="top" wrapText="1"/>
      <protection locked="0"/>
    </xf>
    <xf numFmtId="0" fontId="13" fillId="2" borderId="34" xfId="0" applyFont="1" applyFill="1" applyBorder="1" applyAlignment="1" applyProtection="1">
      <alignment horizontal="left" vertical="top" wrapText="1"/>
      <protection locked="0"/>
    </xf>
    <xf numFmtId="49" fontId="12" fillId="0" borderId="1" xfId="0" applyNumberFormat="1" applyFont="1" applyBorder="1" applyAlignment="1">
      <alignment horizontal="center"/>
    </xf>
    <xf numFmtId="49" fontId="12" fillId="2" borderId="1" xfId="0" applyNumberFormat="1" applyFont="1" applyFill="1" applyBorder="1" applyAlignment="1">
      <alignment horizontal="center"/>
    </xf>
    <xf numFmtId="0" fontId="12" fillId="4"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4" borderId="1" xfId="0" applyFont="1" applyFill="1" applyBorder="1" applyAlignment="1">
      <alignment horizontal="center" vertical="center" textRotation="90" wrapText="1"/>
    </xf>
    <xf numFmtId="0" fontId="12" fillId="4" borderId="2" xfId="0" applyFont="1" applyFill="1" applyBorder="1" applyAlignment="1">
      <alignment horizontal="center" vertical="center" textRotation="90" wrapText="1"/>
    </xf>
    <xf numFmtId="0" fontId="12" fillId="27" borderId="1" xfId="0" applyFont="1" applyFill="1" applyBorder="1" applyAlignment="1">
      <alignment horizontal="center" vertical="center" wrapText="1"/>
    </xf>
    <xf numFmtId="0" fontId="12" fillId="29" borderId="1" xfId="0" applyFont="1" applyFill="1" applyBorder="1" applyAlignment="1">
      <alignment horizontal="center" vertical="center" wrapText="1"/>
    </xf>
    <xf numFmtId="0" fontId="12" fillId="28" borderId="1" xfId="0" applyFont="1" applyFill="1" applyBorder="1" applyAlignment="1">
      <alignment horizontal="center" vertical="center" wrapText="1"/>
    </xf>
    <xf numFmtId="0" fontId="12" fillId="36" borderId="1" xfId="0" applyFont="1" applyFill="1" applyBorder="1" applyAlignment="1">
      <alignment horizontal="center" vertical="center" wrapText="1"/>
    </xf>
    <xf numFmtId="0" fontId="12" fillId="30" borderId="1" xfId="0" applyFont="1" applyFill="1" applyBorder="1" applyAlignment="1">
      <alignment horizontal="center" vertical="center" wrapText="1"/>
    </xf>
    <xf numFmtId="0" fontId="12" fillId="32" borderId="1" xfId="0" applyFont="1" applyFill="1" applyBorder="1" applyAlignment="1">
      <alignment horizontal="center" vertical="center" wrapText="1"/>
    </xf>
    <xf numFmtId="0" fontId="12" fillId="33" borderId="1" xfId="0" applyFont="1" applyFill="1" applyBorder="1" applyAlignment="1">
      <alignment horizontal="center" vertical="center" wrapText="1"/>
    </xf>
    <xf numFmtId="0" fontId="12" fillId="34" borderId="1" xfId="0" applyFont="1" applyFill="1" applyBorder="1" applyAlignment="1">
      <alignment horizontal="center" vertical="center" wrapText="1"/>
    </xf>
    <xf numFmtId="0" fontId="12" fillId="37" borderId="1" xfId="0" applyFont="1" applyFill="1" applyBorder="1" applyAlignment="1">
      <alignment horizontal="center" vertical="center" wrapText="1"/>
    </xf>
    <xf numFmtId="0" fontId="12" fillId="31" borderId="1" xfId="0" applyFont="1" applyFill="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0" fontId="12" fillId="39" borderId="1" xfId="0" applyFont="1" applyFill="1" applyBorder="1" applyAlignment="1">
      <alignment horizontal="center" vertical="center" wrapText="1"/>
    </xf>
    <xf numFmtId="0" fontId="12" fillId="38" borderId="1" xfId="0" applyFont="1" applyFill="1" applyBorder="1" applyAlignment="1">
      <alignment horizontal="center" vertical="center" wrapText="1"/>
    </xf>
    <xf numFmtId="0" fontId="12" fillId="35" borderId="1" xfId="0" applyFont="1" applyFill="1" applyBorder="1" applyAlignment="1">
      <alignment horizontal="center" vertical="center" wrapText="1"/>
    </xf>
    <xf numFmtId="0" fontId="12" fillId="32" borderId="1" xfId="0" applyFont="1" applyFill="1" applyBorder="1" applyAlignment="1">
      <alignment horizontal="center" vertical="center"/>
    </xf>
    <xf numFmtId="0" fontId="13" fillId="14"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19" fillId="0" borderId="1" xfId="0" applyFont="1" applyBorder="1" applyAlignment="1">
      <alignment horizontal="center" vertical="center"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17" fillId="0" borderId="4" xfId="0" applyFont="1" applyBorder="1" applyAlignment="1">
      <alignment horizontal="center" vertical="top" wrapText="1"/>
    </xf>
    <xf numFmtId="0" fontId="16" fillId="2" borderId="1" xfId="0" applyFont="1" applyFill="1" applyBorder="1" applyAlignment="1" applyProtection="1">
      <alignment horizontal="left" vertical="top" wrapText="1"/>
      <protection locked="0"/>
    </xf>
    <xf numFmtId="0" fontId="16" fillId="2" borderId="1" xfId="0" applyFont="1" applyFill="1" applyBorder="1" applyAlignment="1" applyProtection="1">
      <alignment horizontal="center" vertical="top" wrapText="1"/>
      <protection locked="0"/>
    </xf>
    <xf numFmtId="0" fontId="16" fillId="6" borderId="1" xfId="0" applyFont="1" applyFill="1" applyBorder="1" applyAlignment="1">
      <alignment horizontal="center" vertical="top" wrapText="1"/>
    </xf>
    <xf numFmtId="0" fontId="16" fillId="6" borderId="2" xfId="0" applyFont="1" applyFill="1" applyBorder="1" applyAlignment="1">
      <alignment horizontal="center" vertical="top" wrapText="1"/>
    </xf>
    <xf numFmtId="0" fontId="16" fillId="6" borderId="34" xfId="0" applyFont="1" applyFill="1" applyBorder="1" applyAlignment="1">
      <alignment horizontal="center" vertical="center" wrapText="1"/>
    </xf>
    <xf numFmtId="0" fontId="16" fillId="6" borderId="35"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2" borderId="2" xfId="0" applyFont="1" applyFill="1" applyBorder="1" applyAlignment="1" applyProtection="1">
      <alignment horizontal="center" vertical="top" wrapText="1"/>
      <protection locked="0"/>
    </xf>
    <xf numFmtId="0" fontId="16" fillId="2" borderId="3" xfId="0" applyFont="1" applyFill="1" applyBorder="1" applyAlignment="1" applyProtection="1">
      <alignment horizontal="center" vertical="top" wrapText="1"/>
      <protection locked="0"/>
    </xf>
    <xf numFmtId="0" fontId="16" fillId="2" borderId="4" xfId="0" applyFont="1" applyFill="1" applyBorder="1" applyAlignment="1" applyProtection="1">
      <alignment horizontal="center" vertical="top" wrapText="1"/>
      <protection locked="0"/>
    </xf>
    <xf numFmtId="0" fontId="16" fillId="2" borderId="2" xfId="0" applyFont="1" applyFill="1" applyBorder="1" applyAlignment="1" applyProtection="1">
      <alignment horizontal="left" vertical="top" wrapText="1"/>
      <protection locked="0"/>
    </xf>
    <xf numFmtId="0" fontId="16" fillId="2" borderId="3" xfId="0" applyFont="1" applyFill="1" applyBorder="1" applyAlignment="1" applyProtection="1">
      <alignment horizontal="left" vertical="top" wrapText="1"/>
      <protection locked="0"/>
    </xf>
    <xf numFmtId="0" fontId="16" fillId="2" borderId="4" xfId="0" applyFont="1" applyFill="1" applyBorder="1" applyAlignment="1" applyProtection="1">
      <alignment horizontal="left" vertical="top" wrapText="1"/>
      <protection locked="0"/>
    </xf>
    <xf numFmtId="0" fontId="16" fillId="4" borderId="1" xfId="0" applyFont="1" applyFill="1" applyBorder="1" applyAlignment="1">
      <alignment horizontal="center" vertical="center" wrapText="1"/>
    </xf>
    <xf numFmtId="0" fontId="16" fillId="4" borderId="1" xfId="0" applyFont="1" applyFill="1" applyBorder="1" applyAlignment="1">
      <alignment horizontal="center" vertical="top" wrapText="1"/>
    </xf>
    <xf numFmtId="0" fontId="16" fillId="5" borderId="1" xfId="0" applyFont="1" applyFill="1" applyBorder="1" applyAlignment="1">
      <alignment horizontal="center" vertical="top" wrapText="1"/>
    </xf>
    <xf numFmtId="0" fontId="17" fillId="0" borderId="1" xfId="0" applyFont="1" applyBorder="1" applyAlignment="1" applyProtection="1">
      <alignment horizontal="center" vertical="top" wrapText="1"/>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4" borderId="34"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36" xfId="0" applyFont="1" applyFill="1" applyBorder="1" applyAlignment="1">
      <alignment horizontal="center" vertical="top" wrapText="1"/>
    </xf>
    <xf numFmtId="0" fontId="2" fillId="5" borderId="37"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44" xfId="0" applyFont="1" applyFill="1" applyBorder="1" applyAlignment="1">
      <alignment horizontal="center" vertical="top" wrapText="1"/>
    </xf>
    <xf numFmtId="0" fontId="2" fillId="4" borderId="44"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6" borderId="14" xfId="0" applyFont="1" applyFill="1" applyBorder="1" applyAlignment="1">
      <alignment horizontal="center" vertical="top" wrapText="1"/>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7" fillId="0" borderId="1" xfId="0" applyFont="1" applyBorder="1" applyAlignment="1">
      <alignment horizontal="center"/>
    </xf>
    <xf numFmtId="0" fontId="17" fillId="0" borderId="34" xfId="0" applyFont="1" applyBorder="1" applyAlignment="1">
      <alignment horizontal="center"/>
    </xf>
    <xf numFmtId="0" fontId="17" fillId="0" borderId="2" xfId="0" applyFont="1" applyBorder="1" applyAlignment="1">
      <alignment horizontal="center"/>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6" fillId="2" borderId="24" xfId="0" applyFont="1" applyFill="1" applyBorder="1" applyAlignment="1">
      <alignment horizontal="center" vertical="center" wrapText="1"/>
    </xf>
    <xf numFmtId="0" fontId="13" fillId="6" borderId="4" xfId="0" applyFont="1" applyFill="1" applyBorder="1" applyAlignment="1">
      <alignment horizontal="center" vertical="top" wrapText="1"/>
    </xf>
    <xf numFmtId="0" fontId="13" fillId="6" borderId="2" xfId="0" applyFont="1" applyFill="1" applyBorder="1" applyAlignment="1">
      <alignment horizontal="center" vertical="top"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6" fillId="6" borderId="34" xfId="0" applyFont="1" applyFill="1" applyBorder="1" applyAlignment="1">
      <alignment horizontal="center" vertical="top" wrapText="1"/>
    </xf>
    <xf numFmtId="0" fontId="16" fillId="6" borderId="35" xfId="0" applyFont="1" applyFill="1" applyBorder="1" applyAlignment="1">
      <alignment horizontal="center" vertical="top" wrapText="1"/>
    </xf>
    <xf numFmtId="0" fontId="16" fillId="6" borderId="7" xfId="0" applyFont="1" applyFill="1" applyBorder="1" applyAlignment="1">
      <alignment horizontal="center" vertical="top"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13" fillId="6" borderId="36" xfId="0" applyFont="1" applyFill="1" applyBorder="1" applyAlignment="1">
      <alignment horizontal="center" vertical="top" wrapText="1"/>
    </xf>
    <xf numFmtId="0" fontId="13" fillId="6" borderId="37" xfId="0" applyFont="1" applyFill="1" applyBorder="1" applyAlignment="1">
      <alignment horizontal="center" vertical="top" wrapText="1"/>
    </xf>
    <xf numFmtId="0" fontId="13" fillId="6" borderId="6" xfId="0" applyFont="1" applyFill="1" applyBorder="1" applyAlignment="1">
      <alignment horizontal="center" vertical="top" wrapText="1"/>
    </xf>
    <xf numFmtId="0" fontId="13" fillId="6" borderId="3"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13" fillId="6" borderId="1" xfId="0" applyFont="1" applyFill="1" applyBorder="1" applyAlignment="1">
      <alignment horizontal="center" vertical="top" wrapText="1"/>
    </xf>
    <xf numFmtId="0" fontId="12" fillId="0" borderId="16" xfId="0" applyFont="1" applyBorder="1" applyAlignment="1">
      <alignment horizontal="center"/>
    </xf>
    <xf numFmtId="0" fontId="12" fillId="0" borderId="48" xfId="0" applyFont="1" applyBorder="1" applyAlignment="1">
      <alignment horizontal="center"/>
    </xf>
    <xf numFmtId="0" fontId="12" fillId="0" borderId="17" xfId="0" applyFont="1" applyBorder="1" applyAlignment="1">
      <alignment horizontal="center"/>
    </xf>
    <xf numFmtId="0" fontId="12" fillId="0" borderId="5" xfId="0" applyFont="1" applyBorder="1" applyAlignment="1">
      <alignment horizontal="center"/>
    </xf>
    <xf numFmtId="0" fontId="12" fillId="0" borderId="29" xfId="0" applyFont="1" applyBorder="1" applyAlignment="1">
      <alignment horizontal="center"/>
    </xf>
    <xf numFmtId="0" fontId="12" fillId="0" borderId="30" xfId="0" applyFont="1" applyBorder="1" applyAlignment="1">
      <alignment horizont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5" borderId="36" xfId="0" applyFont="1" applyFill="1" applyBorder="1" applyAlignment="1">
      <alignment horizontal="center" vertical="top" wrapText="1"/>
    </xf>
    <xf numFmtId="0" fontId="13" fillId="5" borderId="37" xfId="0" applyFont="1" applyFill="1" applyBorder="1" applyAlignment="1">
      <alignment horizontal="center" vertical="top" wrapText="1"/>
    </xf>
    <xf numFmtId="0" fontId="12" fillId="5" borderId="36"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2" xfId="0" applyFont="1" applyBorder="1" applyAlignment="1">
      <alignment horizontal="center" vertical="top" wrapText="1"/>
    </xf>
    <xf numFmtId="0" fontId="13" fillId="4" borderId="34"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4" borderId="34"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2" fillId="0" borderId="25" xfId="0" applyFont="1" applyBorder="1" applyAlignment="1">
      <alignment horizontal="center"/>
    </xf>
    <xf numFmtId="0" fontId="13" fillId="2" borderId="49" xfId="0" applyFont="1" applyFill="1" applyBorder="1" applyAlignment="1">
      <alignment horizontal="center" vertical="center" wrapText="1"/>
    </xf>
    <xf numFmtId="0" fontId="1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top" wrapText="1"/>
    </xf>
    <xf numFmtId="0" fontId="3" fillId="0" borderId="1" xfId="0" applyFont="1" applyBorder="1" applyAlignment="1">
      <alignment horizontal="center"/>
    </xf>
    <xf numFmtId="0" fontId="25" fillId="0" borderId="1" xfId="0" applyFont="1" applyBorder="1" applyAlignment="1">
      <alignment vertical="center" wrapText="1"/>
    </xf>
    <xf numFmtId="0" fontId="13" fillId="6" borderId="34" xfId="0" applyFont="1" applyFill="1" applyBorder="1" applyAlignment="1">
      <alignment horizontal="center" vertical="top" wrapText="1"/>
    </xf>
    <xf numFmtId="0" fontId="13" fillId="6" borderId="35" xfId="0" applyFont="1" applyFill="1" applyBorder="1" applyAlignment="1">
      <alignment horizontal="center" vertical="top" wrapText="1"/>
    </xf>
    <xf numFmtId="0" fontId="13" fillId="6" borderId="7" xfId="0" applyFont="1" applyFill="1" applyBorder="1" applyAlignment="1">
      <alignment horizontal="center" vertical="top" wrapText="1"/>
    </xf>
    <xf numFmtId="0" fontId="13" fillId="0" borderId="1" xfId="0" applyFont="1" applyFill="1" applyBorder="1" applyAlignment="1">
      <alignment vertical="top" wrapText="1"/>
    </xf>
    <xf numFmtId="0" fontId="13" fillId="6" borderId="34"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7" xfId="0" applyFont="1" applyFill="1" applyBorder="1" applyAlignment="1">
      <alignment vertical="center" wrapText="1"/>
    </xf>
    <xf numFmtId="0" fontId="18" fillId="40" borderId="50" xfId="0" applyFont="1" applyFill="1" applyBorder="1" applyAlignment="1">
      <alignment horizontal="center" vertical="center" wrapText="1"/>
    </xf>
    <xf numFmtId="0" fontId="2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43" fontId="27" fillId="0" borderId="1" xfId="1" applyFont="1" applyBorder="1" applyAlignment="1">
      <alignment horizontal="center" vertical="center" wrapText="1"/>
    </xf>
    <xf numFmtId="0" fontId="27" fillId="0" borderId="1" xfId="0" applyFont="1" applyBorder="1" applyAlignment="1">
      <alignment vertical="center" wrapText="1"/>
    </xf>
    <xf numFmtId="0" fontId="27" fillId="0" borderId="1" xfId="0" applyFont="1" applyBorder="1" applyAlignment="1">
      <alignment horizontal="center" vertical="center" wrapText="1"/>
    </xf>
  </cellXfs>
  <cellStyles count="2">
    <cellStyle name="Millares" xfId="1" builtinId="3"/>
    <cellStyle name="Normal" xfId="0" builtinId="0"/>
  </cellStyles>
  <dxfs count="44">
    <dxf>
      <fill>
        <patternFill>
          <bgColor theme="5" tint="0.59996337778862885"/>
        </patternFill>
      </fill>
    </dxf>
    <dxf>
      <fill>
        <patternFill>
          <bgColor theme="5" tint="0.79998168889431442"/>
        </patternFill>
      </fill>
    </dxf>
    <dxf>
      <fill>
        <patternFill>
          <bgColor theme="5" tint="0.39994506668294322"/>
        </patternFill>
      </fill>
    </dxf>
    <dxf>
      <fill>
        <patternFill>
          <bgColor theme="9" tint="0.39994506668294322"/>
        </patternFill>
      </fill>
    </dxf>
    <dxf>
      <fill>
        <patternFill>
          <bgColor theme="9" tint="0.59996337778862885"/>
        </patternFill>
      </fill>
    </dxf>
    <dxf>
      <fill>
        <patternFill>
          <bgColor theme="9" tint="-0.24994659260841701"/>
        </patternFill>
      </fill>
    </dxf>
    <dxf>
      <fill>
        <patternFill>
          <bgColor theme="9" tint="-0.499984740745262"/>
        </patternFill>
      </fill>
    </dxf>
    <dxf>
      <fill>
        <patternFill>
          <bgColor theme="5" tint="0.79998168889431442"/>
        </patternFill>
      </fill>
    </dxf>
    <dxf>
      <fill>
        <patternFill>
          <bgColor theme="9" tint="0.79998168889431442"/>
        </patternFill>
      </fill>
    </dxf>
    <dxf>
      <font>
        <color theme="0"/>
      </font>
      <fill>
        <patternFill patternType="none">
          <bgColor auto="1"/>
        </patternFill>
      </fill>
    </dxf>
    <dxf>
      <fill>
        <patternFill>
          <bgColor theme="5" tint="-0.24994659260841701"/>
        </patternFill>
      </fill>
    </dxf>
    <dxf>
      <font>
        <color theme="0"/>
      </font>
    </dxf>
    <dxf>
      <font>
        <color theme="0"/>
      </font>
      <fill>
        <patternFill>
          <bgColor theme="0"/>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numFmt numFmtId="30" formatCode="@"/>
      <fill>
        <patternFill>
          <bgColor theme="5" tint="0.79998168889431442"/>
        </patternFill>
      </fill>
    </dxf>
    <dxf>
      <fill>
        <patternFill>
          <bgColor theme="5" tint="-0.24994659260841701"/>
        </patternFill>
      </fill>
    </dxf>
    <dxf>
      <fill>
        <patternFill>
          <bgColor theme="5" tint="0.59996337778862885"/>
        </patternFill>
      </fill>
    </dxf>
    <dxf>
      <fill>
        <patternFill>
          <bgColor theme="5" tint="0.39994506668294322"/>
        </patternFill>
      </fill>
    </dxf>
    <dxf>
      <fill>
        <patternFill>
          <bgColor theme="5" tint="-0.49998474074526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tint="-0.24994659260841701"/>
        </patternFill>
      </fill>
    </dxf>
    <dxf>
      <font>
        <color auto="1"/>
      </font>
      <fill>
        <patternFill>
          <bgColor theme="5" tint="0.59996337778862885"/>
        </patternFill>
      </fill>
    </dxf>
    <dxf>
      <fill>
        <patternFill>
          <bgColor theme="9" tint="0.59996337778862885"/>
        </patternFill>
      </fill>
    </dxf>
    <dxf>
      <font>
        <color theme="1"/>
      </font>
      <fill>
        <patternFill>
          <bgColor theme="5" tint="0.79998168889431442"/>
        </patternFill>
      </fill>
    </dxf>
    <dxf>
      <font>
        <color auto="1"/>
      </font>
      <fill>
        <patternFill>
          <bgColor theme="5" tint="0.59996337778862885"/>
        </patternFill>
      </fill>
    </dxf>
    <dxf>
      <font>
        <color auto="1"/>
      </font>
      <fill>
        <patternFill>
          <bgColor theme="5" tint="0.39994506668294322"/>
        </patternFill>
      </fill>
    </dxf>
    <dxf>
      <font>
        <color auto="1"/>
      </font>
      <fill>
        <patternFill>
          <bgColor theme="5" tint="-0.24994659260841701"/>
        </patternFill>
      </fill>
    </dxf>
    <dxf>
      <font>
        <color theme="1"/>
      </font>
      <fill>
        <patternFill>
          <bgColor theme="5" tint="-0.499984740745262"/>
        </patternFill>
      </fill>
    </dxf>
    <dxf>
      <font>
        <color theme="0"/>
      </font>
      <fill>
        <patternFill patternType="none">
          <bgColor auto="1"/>
        </patternFill>
      </fill>
    </dxf>
    <dxf>
      <font>
        <color theme="0"/>
      </font>
    </dxf>
    <dxf>
      <font>
        <color theme="1"/>
      </font>
      <fill>
        <patternFill>
          <bgColor theme="5" tint="0.59996337778862885"/>
        </patternFill>
      </fill>
    </dxf>
    <dxf>
      <font>
        <color theme="1"/>
      </font>
      <fill>
        <patternFill>
          <bgColor theme="9" tint="0.59996337778862885"/>
        </patternFill>
      </fill>
    </dxf>
    <dxf>
      <font>
        <color theme="5" tint="0.59996337778862885"/>
      </font>
      <fill>
        <patternFill>
          <bgColor theme="5" tint="0.59996337778862885"/>
        </patternFill>
      </fill>
    </dxf>
    <dxf>
      <font>
        <color theme="9" tint="0.59996337778862885"/>
      </font>
      <fill>
        <patternFill>
          <bgColor theme="9" tint="0.59996337778862885"/>
        </patternFill>
      </fill>
    </dxf>
    <dxf>
      <font>
        <color theme="5" tint="0.59996337778862885"/>
      </font>
      <fill>
        <patternFill>
          <fgColor theme="5" tint="0.59996337778862885"/>
        </patternFill>
      </fill>
    </dxf>
    <dxf>
      <font>
        <color theme="5" tint="0.59996337778862885"/>
      </font>
      <fill>
        <patternFill>
          <bgColor theme="5" tint="0.59996337778862885"/>
        </patternFill>
      </fill>
    </dxf>
    <dxf>
      <font>
        <color theme="9" tint="0.59996337778862885"/>
      </font>
      <fill>
        <patternFill>
          <bgColor theme="9" tint="0.59996337778862885"/>
        </patternFill>
      </fill>
    </dxf>
    <dxf>
      <font>
        <color theme="5" tint="0.59996337778862885"/>
      </font>
      <fill>
        <patternFill>
          <bgColor theme="5" tint="0.59996337778862885"/>
        </patternFill>
      </fill>
    </dxf>
    <dxf>
      <font>
        <color theme="9" tint="0.59996337778862885"/>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'RESULTADOS CONSTR.'!$C$3:$AB$3</c:f>
              <c:strCache>
                <c:ptCount val="26"/>
                <c:pt idx="0">
                  <c:v>Adecuación del terreno. </c:v>
                </c:pt>
                <c:pt idx="1">
                  <c:v>Instalación y funcionamiento de baterías sanitarias portátiles</c:v>
                </c:pt>
                <c:pt idx="2">
                  <c:v>Instalación de bodegas de almacenamiento general.</c:v>
                </c:pt>
                <c:pt idx="3">
                  <c:v>Adecuación y uso del estacionamiento General.</c:v>
                </c:pt>
                <c:pt idx="4">
                  <c:v>Instalación y funcionamiento de una garita.</c:v>
                </c:pt>
                <c:pt idx="5">
                  <c:v>Instalación y funcionamiento de Grupo Electrógeno. </c:v>
                </c:pt>
                <c:pt idx="6">
                  <c:v>Instalación de oficinas temporales y enfermería.</c:v>
                </c:pt>
                <c:pt idx="7">
                  <c:v>Adecuación de área de acopio de materiales (Escombreras). </c:v>
                </c:pt>
                <c:pt idx="8">
                  <c:v>Desbroce y limpieza del terreno.</c:v>
                </c:pt>
                <c:pt idx="9">
                  <c:v>Cercado perimetral (~10 km).</c:v>
                </c:pt>
                <c:pt idx="10">
                  <c:v>Movimiento de tierras y nivelación del terreno.</c:v>
                </c:pt>
                <c:pt idx="11">
                  <c:v> Transporte de equipos, materiales de construcción y personal.</c:v>
                </c:pt>
                <c:pt idx="12">
                  <c:v>Delimitación de las vías.</c:v>
                </c:pt>
                <c:pt idx="13">
                  <c:v>Nivelación del terreno y construcción de plataformas.</c:v>
                </c:pt>
                <c:pt idx="14">
                  <c:v>Construcción y mejora de vías internas y externas.</c:v>
                </c:pt>
                <c:pt idx="15">
                  <c:v> Construcción de obras de drenaje. </c:v>
                </c:pt>
                <c:pt idx="16">
                  <c:v>Instalación de estructuras de soporte y seguidores.</c:v>
                </c:pt>
                <c:pt idx="17">
                  <c:v>Montaje de los módulos fotovoltaicos e instalación de inversores.</c:v>
                </c:pt>
                <c:pt idx="18">
                  <c:v>Construcción de Red interna de media tensión (34,5 kV).</c:v>
                </c:pt>
                <c:pt idx="19">
                  <c:v>Construcción de la infraestructura de la sub estación.</c:v>
                </c:pt>
                <c:pt idx="20">
                  <c:v>Tendido y colocación de conductores, vestido de estructuras.</c:v>
                </c:pt>
                <c:pt idx="21">
                  <c:v>Realización de pruebas para puesta en marcha.</c:v>
                </c:pt>
                <c:pt idx="22">
                  <c:v>Estadía de personal.</c:v>
                </c:pt>
                <c:pt idx="23">
                  <c:v>Mantenimiento de maquinaria y equipos de la construcción.</c:v>
                </c:pt>
                <c:pt idx="24">
                  <c:v>Desmantelamiento de la infraestructura temporal.</c:v>
                </c:pt>
                <c:pt idx="25">
                  <c:v>Fijación de áreas de conservación.</c:v>
                </c:pt>
              </c:strCache>
            </c:strRef>
          </c:cat>
          <c:val>
            <c:numRef>
              <c:f>'RESULTADOS CONSTR.'!$C$44:$AB$44</c:f>
              <c:numCache>
                <c:formatCode>General</c:formatCode>
                <c:ptCount val="26"/>
                <c:pt idx="0">
                  <c:v>-1121.7</c:v>
                </c:pt>
                <c:pt idx="1">
                  <c:v>-456.2</c:v>
                </c:pt>
                <c:pt idx="2">
                  <c:v>-556</c:v>
                </c:pt>
                <c:pt idx="3">
                  <c:v>-626</c:v>
                </c:pt>
                <c:pt idx="4">
                  <c:v>-301.39999999999998</c:v>
                </c:pt>
                <c:pt idx="5">
                  <c:v>-445.5</c:v>
                </c:pt>
                <c:pt idx="6">
                  <c:v>-395</c:v>
                </c:pt>
                <c:pt idx="7">
                  <c:v>-956.3</c:v>
                </c:pt>
                <c:pt idx="8">
                  <c:v>-1387.9</c:v>
                </c:pt>
                <c:pt idx="9">
                  <c:v>-600.4</c:v>
                </c:pt>
                <c:pt idx="10">
                  <c:v>-1248</c:v>
                </c:pt>
                <c:pt idx="11">
                  <c:v>-492.1</c:v>
                </c:pt>
                <c:pt idx="12">
                  <c:v>-327.10000000000002</c:v>
                </c:pt>
                <c:pt idx="13">
                  <c:v>-1150</c:v>
                </c:pt>
                <c:pt idx="14">
                  <c:v>-982.5</c:v>
                </c:pt>
                <c:pt idx="15">
                  <c:v>-526.29999999999995</c:v>
                </c:pt>
                <c:pt idx="16">
                  <c:v>-413.1</c:v>
                </c:pt>
                <c:pt idx="17">
                  <c:v>-812</c:v>
                </c:pt>
                <c:pt idx="18">
                  <c:v>-197.1</c:v>
                </c:pt>
                <c:pt idx="19">
                  <c:v>-493.8</c:v>
                </c:pt>
                <c:pt idx="20">
                  <c:v>-125.29999999999998</c:v>
                </c:pt>
                <c:pt idx="21">
                  <c:v>-201</c:v>
                </c:pt>
                <c:pt idx="22">
                  <c:v>-635.20000000000005</c:v>
                </c:pt>
                <c:pt idx="23">
                  <c:v>-333.6</c:v>
                </c:pt>
                <c:pt idx="24">
                  <c:v>-446.5</c:v>
                </c:pt>
                <c:pt idx="25">
                  <c:v>973.5</c:v>
                </c:pt>
              </c:numCache>
            </c:numRef>
          </c:val>
          <c:extLst xmlns:c16r2="http://schemas.microsoft.com/office/drawing/2015/06/chart">
            <c:ext xmlns:c16="http://schemas.microsoft.com/office/drawing/2014/chart" uri="{C3380CC4-5D6E-409C-BE32-E72D297353CC}">
              <c16:uniqueId val="{00000001-7B0D-4107-B83E-9DB6736A4059}"/>
            </c:ext>
          </c:extLst>
        </c:ser>
        <c:dLbls>
          <c:dLblPos val="inEnd"/>
          <c:showLegendKey val="0"/>
          <c:showVal val="1"/>
          <c:showCatName val="0"/>
          <c:showSerName val="0"/>
          <c:showPercent val="0"/>
          <c:showBubbleSize val="0"/>
        </c:dLbls>
        <c:gapWidth val="100"/>
        <c:overlap val="-24"/>
        <c:axId val="1285954928"/>
        <c:axId val="1285962000"/>
      </c:barChart>
      <c:catAx>
        <c:axId val="1285954928"/>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5400000" spcFirstLastPara="1" vertOverflow="ellipsis"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62000"/>
        <c:crosses val="autoZero"/>
        <c:auto val="1"/>
        <c:lblAlgn val="ctr"/>
        <c:lblOffset val="100"/>
        <c:noMultiLvlLbl val="0"/>
      </c:catAx>
      <c:valAx>
        <c:axId val="128596200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54928"/>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SIGNIFICANCIA IMPACTOS</a:t>
            </a:r>
            <a:r>
              <a:rPr lang="es-EC" baseline="0"/>
              <a:t> POSITIVOS</a:t>
            </a:r>
            <a:endParaRPr lang="es-EC"/>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ED9D-4057-9352-19BAA524CF76}"/>
              </c:ext>
            </c:extLst>
          </c:dPt>
          <c:dPt>
            <c:idx val="1"/>
            <c:bubble3D val="0"/>
            <c:spPr>
              <a:solidFill>
                <a:schemeClr val="accent6">
                  <a:lumMod val="75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ED9D-4057-9352-19BAA524CF76}"/>
              </c:ext>
            </c:extLst>
          </c:dPt>
          <c:dPt>
            <c:idx val="2"/>
            <c:bubble3D val="0"/>
            <c:spPr>
              <a:solidFill>
                <a:schemeClr val="accent6">
                  <a:lumMod val="60000"/>
                  <a:lumOff val="4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5-ED9D-4057-9352-19BAA524CF76}"/>
              </c:ext>
            </c:extLst>
          </c:dPt>
          <c:dPt>
            <c:idx val="3"/>
            <c:bubble3D val="0"/>
            <c:spPr>
              <a:solidFill>
                <a:schemeClr val="accent6">
                  <a:lumMod val="40000"/>
                  <a:lumOff val="6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7-ED9D-4057-9352-19BAA524CF76}"/>
              </c:ext>
            </c:extLst>
          </c:dPt>
          <c:dPt>
            <c:idx val="4"/>
            <c:bubble3D val="0"/>
            <c:spPr>
              <a:solidFill>
                <a:schemeClr val="accent6">
                  <a:lumMod val="20000"/>
                  <a:lumOff val="8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9-ED9D-4057-9352-19BAA524CF76}"/>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15:layout/>
              </c:ext>
            </c:extLst>
          </c:dLbls>
          <c:cat>
            <c:strRef>
              <c:f>'RESULTADOS OPER.'!$C$93:$C$97</c:f>
              <c:strCache>
                <c:ptCount val="5"/>
                <c:pt idx="0">
                  <c:v>+MS</c:v>
                </c:pt>
                <c:pt idx="1">
                  <c:v>+S</c:v>
                </c:pt>
                <c:pt idx="2">
                  <c:v>+MEDS</c:v>
                </c:pt>
                <c:pt idx="3">
                  <c:v>+PS</c:v>
                </c:pt>
                <c:pt idx="4">
                  <c:v>+NS</c:v>
                </c:pt>
              </c:strCache>
            </c:strRef>
          </c:cat>
          <c:val>
            <c:numRef>
              <c:f>'RESULTADOS OPER.'!$F$93:$F$97</c:f>
              <c:numCache>
                <c:formatCode>General</c:formatCode>
                <c:ptCount val="5"/>
                <c:pt idx="0">
                  <c:v>0</c:v>
                </c:pt>
                <c:pt idx="1">
                  <c:v>3</c:v>
                </c:pt>
                <c:pt idx="2">
                  <c:v>8</c:v>
                </c:pt>
                <c:pt idx="3">
                  <c:v>6</c:v>
                </c:pt>
                <c:pt idx="4">
                  <c:v>6</c:v>
                </c:pt>
              </c:numCache>
            </c:numRef>
          </c:val>
          <c:extLst xmlns:c16r2="http://schemas.microsoft.com/office/drawing/2015/06/chart">
            <c:ext xmlns:c16="http://schemas.microsoft.com/office/drawing/2014/chart" uri="{C3380CC4-5D6E-409C-BE32-E72D297353CC}">
              <c16:uniqueId val="{0000000A-ED9D-4057-9352-19BAA524CF76}"/>
            </c:ext>
          </c:extLst>
        </c:ser>
        <c:dLbls>
          <c:dLblPos val="ctr"/>
          <c:showLegendKey val="0"/>
          <c:showVal val="0"/>
          <c:showCatName val="0"/>
          <c:showSerName val="0"/>
          <c:showPercent val="1"/>
          <c:showBubbleSize val="0"/>
          <c:showLeaderLines val="1"/>
        </c:dLbls>
        <c:firstSliceAng val="2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ACTIVIDADES DE CIERRE Y ABANDONO</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'RESULTADOS CIER'!$C$3:$K$3</c:f>
              <c:strCache>
                <c:ptCount val="9"/>
                <c:pt idx="0">
                  <c:v>Habilitación de Instalación de Faenas para cierre.</c:v>
                </c:pt>
                <c:pt idx="1">
                  <c:v>Retiro de paneles.</c:v>
                </c:pt>
                <c:pt idx="2">
                  <c:v>Desmontaje de las estructuras soporte. </c:v>
                </c:pt>
                <c:pt idx="3">
                  <c:v>Desmontaje de inversores y Centros de Transformación. </c:v>
                </c:pt>
                <c:pt idx="4">
                  <c:v>Desmantelamiento de la sub estación.</c:v>
                </c:pt>
                <c:pt idx="5">
                  <c:v>Desmantelamiento de Línea Eléctrica interna. </c:v>
                </c:pt>
                <c:pt idx="6">
                  <c:v>Retiro de cimentaciones.</c:v>
                </c:pt>
                <c:pt idx="7">
                  <c:v>Restauración del área intervenida.</c:v>
                </c:pt>
                <c:pt idx="8">
                  <c:v>Estadia de personal en la fase de cierre</c:v>
                </c:pt>
              </c:strCache>
            </c:strRef>
          </c:cat>
          <c:val>
            <c:numRef>
              <c:f>'RESULTADOS CIER'!$C$44:$K$44</c:f>
              <c:numCache>
                <c:formatCode>General</c:formatCode>
                <c:ptCount val="9"/>
                <c:pt idx="0">
                  <c:v>-465.29999999999995</c:v>
                </c:pt>
                <c:pt idx="1">
                  <c:v>-313.40000000000003</c:v>
                </c:pt>
                <c:pt idx="2">
                  <c:v>-304.39999999999998</c:v>
                </c:pt>
                <c:pt idx="3">
                  <c:v>-371.9</c:v>
                </c:pt>
                <c:pt idx="4">
                  <c:v>-461.9</c:v>
                </c:pt>
                <c:pt idx="5">
                  <c:v>-431.9</c:v>
                </c:pt>
                <c:pt idx="6">
                  <c:v>-648.4</c:v>
                </c:pt>
                <c:pt idx="7">
                  <c:v>1045.7</c:v>
                </c:pt>
                <c:pt idx="8">
                  <c:v>-533.20000000000005</c:v>
                </c:pt>
              </c:numCache>
            </c:numRef>
          </c:val>
          <c:extLst xmlns:c16r2="http://schemas.microsoft.com/office/drawing/2015/06/chart">
            <c:ext xmlns:c16="http://schemas.microsoft.com/office/drawing/2014/chart" uri="{C3380CC4-5D6E-409C-BE32-E72D297353CC}">
              <c16:uniqueId val="{00000000-4EB5-4521-9B15-E534EC184E79}"/>
            </c:ext>
          </c:extLst>
        </c:ser>
        <c:dLbls>
          <c:showLegendKey val="0"/>
          <c:showVal val="0"/>
          <c:showCatName val="0"/>
          <c:showSerName val="0"/>
          <c:showPercent val="0"/>
          <c:showBubbleSize val="0"/>
        </c:dLbls>
        <c:gapWidth val="100"/>
        <c:overlap val="-24"/>
        <c:axId val="1286141408"/>
        <c:axId val="1286139776"/>
      </c:barChart>
      <c:catAx>
        <c:axId val="128614140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5400000" spcFirstLastPara="1" vertOverflow="ellipsis"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6139776"/>
        <c:crosses val="autoZero"/>
        <c:auto val="1"/>
        <c:lblAlgn val="ctr"/>
        <c:lblOffset val="100"/>
        <c:noMultiLvlLbl val="0"/>
      </c:catAx>
      <c:valAx>
        <c:axId val="1286139776"/>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EC"/>
                  <a:t>VALOR DE LOS IMPACTOS </a:t>
                </a:r>
              </a:p>
            </c:rich>
          </c:tx>
          <c:layout>
            <c:manualLayout>
              <c:xMode val="edge"/>
              <c:yMode val="edge"/>
              <c:x val="2.1361818748612323E-2"/>
              <c:y val="0.30442391739756902"/>
            </c:manualLayout>
          </c:layout>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EC"/>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6141408"/>
        <c:crosses val="autoZero"/>
        <c:crossBetween val="between"/>
      </c:val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COMPONENTES AMBIENTALES</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'RESULTADOS CIER'!$B$4:$B$39</c:f>
              <c:strCache>
                <c:ptCount val="36"/>
                <c:pt idx="0">
                  <c:v>Calidad del suelo</c:v>
                </c:pt>
                <c:pt idx="1">
                  <c:v>Cobertura del suelo</c:v>
                </c:pt>
                <c:pt idx="2">
                  <c:v>Erosión</c:v>
                </c:pt>
                <c:pt idx="3">
                  <c:v>Estructura del suelo</c:v>
                </c:pt>
                <c:pt idx="4">
                  <c:v>Capacidad de uso del suelo</c:v>
                </c:pt>
                <c:pt idx="5">
                  <c:v>Inestabilidad</c:v>
                </c:pt>
                <c:pt idx="6">
                  <c:v>Forma del terreno</c:v>
                </c:pt>
                <c:pt idx="7">
                  <c:v>Escorrentía superficial</c:v>
                </c:pt>
                <c:pt idx="8">
                  <c:v>Calidad del agua</c:v>
                </c:pt>
                <c:pt idx="9">
                  <c:v>Flujo del agua</c:v>
                </c:pt>
                <c:pt idx="10">
                  <c:v>Régimen hidrológico</c:v>
                </c:pt>
                <c:pt idx="11">
                  <c:v>Cuerpos de agua permanentes</c:v>
                </c:pt>
                <c:pt idx="12">
                  <c:v>Cuerpos de agua estacionales</c:v>
                </c:pt>
                <c:pt idx="13">
                  <c:v>Calidad del aire</c:v>
                </c:pt>
                <c:pt idx="14">
                  <c:v>Microclima</c:v>
                </c:pt>
                <c:pt idx="15">
                  <c:v>Macroclima</c:v>
                </c:pt>
                <c:pt idx="16">
                  <c:v>Campos electromagnéticos</c:v>
                </c:pt>
                <c:pt idx="17">
                  <c:v>Ruido</c:v>
                </c:pt>
                <c:pt idx="18">
                  <c:v>Pastizales</c:v>
                </c:pt>
                <c:pt idx="19">
                  <c:v>Mosaico agropecuario</c:v>
                </c:pt>
                <c:pt idx="20">
                  <c:v>Vegetación arbuistiva y herbacea</c:v>
                </c:pt>
                <c:pt idx="21">
                  <c:v>Bosque nativo</c:v>
                </c:pt>
                <c:pt idx="22">
                  <c:v>Aves</c:v>
                </c:pt>
                <c:pt idx="23">
                  <c:v>Mamíferos</c:v>
                </c:pt>
                <c:pt idx="24">
                  <c:v>Herpetofauna</c:v>
                </c:pt>
                <c:pt idx="25">
                  <c:v>Entomofauna</c:v>
                </c:pt>
                <c:pt idx="26">
                  <c:v>Fauna acuática</c:v>
                </c:pt>
                <c:pt idx="27">
                  <c:v>Zonas de producción agropecuaria y agroforestal</c:v>
                </c:pt>
                <c:pt idx="28">
                  <c:v>Empleo</c:v>
                </c:pt>
                <c:pt idx="29">
                  <c:v>Comercio y producción</c:v>
                </c:pt>
                <c:pt idx="30">
                  <c:v>Salud y seguridad</c:v>
                </c:pt>
                <c:pt idx="31">
                  <c:v>Armonía y confort</c:v>
                </c:pt>
                <c:pt idx="32">
                  <c:v>Patrimonio histórico, cultural y arqueológico</c:v>
                </c:pt>
                <c:pt idx="33">
                  <c:v>Paisaje</c:v>
                </c:pt>
                <c:pt idx="34">
                  <c:v>Turismo</c:v>
                </c:pt>
                <c:pt idx="35">
                  <c:v>Costumbres y tradiciones</c:v>
                </c:pt>
              </c:strCache>
            </c:strRef>
          </c:cat>
          <c:val>
            <c:numRef>
              <c:f>'RESULTADOS CIER'!$P$4:$P$39</c:f>
              <c:numCache>
                <c:formatCode>General</c:formatCode>
                <c:ptCount val="36"/>
                <c:pt idx="0">
                  <c:v>-110</c:v>
                </c:pt>
                <c:pt idx="1">
                  <c:v>-52</c:v>
                </c:pt>
                <c:pt idx="2">
                  <c:v>28.8</c:v>
                </c:pt>
                <c:pt idx="3">
                  <c:v>12.600000000000001</c:v>
                </c:pt>
                <c:pt idx="4">
                  <c:v>12.600000000000001</c:v>
                </c:pt>
                <c:pt idx="5">
                  <c:v>49</c:v>
                </c:pt>
                <c:pt idx="6">
                  <c:v>0.69999999999999929</c:v>
                </c:pt>
                <c:pt idx="7">
                  <c:v>0.89999999999999858</c:v>
                </c:pt>
                <c:pt idx="8">
                  <c:v>-220</c:v>
                </c:pt>
                <c:pt idx="9">
                  <c:v>-35</c:v>
                </c:pt>
                <c:pt idx="10">
                  <c:v>-35</c:v>
                </c:pt>
                <c:pt idx="11">
                  <c:v>-120</c:v>
                </c:pt>
                <c:pt idx="12">
                  <c:v>-63</c:v>
                </c:pt>
                <c:pt idx="13">
                  <c:v>-99</c:v>
                </c:pt>
                <c:pt idx="14">
                  <c:v>-5.5</c:v>
                </c:pt>
                <c:pt idx="15">
                  <c:v>-1.2000000000000002</c:v>
                </c:pt>
                <c:pt idx="16">
                  <c:v>-3.2</c:v>
                </c:pt>
                <c:pt idx="17">
                  <c:v>-232.5</c:v>
                </c:pt>
                <c:pt idx="18">
                  <c:v>-219</c:v>
                </c:pt>
                <c:pt idx="19">
                  <c:v>-112.8</c:v>
                </c:pt>
                <c:pt idx="20">
                  <c:v>-115</c:v>
                </c:pt>
                <c:pt idx="21">
                  <c:v>-185</c:v>
                </c:pt>
                <c:pt idx="22">
                  <c:v>-110</c:v>
                </c:pt>
                <c:pt idx="23">
                  <c:v>-180</c:v>
                </c:pt>
                <c:pt idx="24">
                  <c:v>-200</c:v>
                </c:pt>
                <c:pt idx="25">
                  <c:v>-320</c:v>
                </c:pt>
                <c:pt idx="26">
                  <c:v>-180</c:v>
                </c:pt>
                <c:pt idx="27">
                  <c:v>21</c:v>
                </c:pt>
                <c:pt idx="28">
                  <c:v>384</c:v>
                </c:pt>
                <c:pt idx="29">
                  <c:v>138.6</c:v>
                </c:pt>
                <c:pt idx="30">
                  <c:v>-440</c:v>
                </c:pt>
                <c:pt idx="31">
                  <c:v>-158.5</c:v>
                </c:pt>
                <c:pt idx="32">
                  <c:v>0</c:v>
                </c:pt>
                <c:pt idx="33">
                  <c:v>48</c:v>
                </c:pt>
                <c:pt idx="34">
                  <c:v>14</c:v>
                </c:pt>
                <c:pt idx="35">
                  <c:v>1.7999999999999998</c:v>
                </c:pt>
              </c:numCache>
            </c:numRef>
          </c:val>
          <c:extLst xmlns:c16r2="http://schemas.microsoft.com/office/drawing/2015/06/chart">
            <c:ext xmlns:c16="http://schemas.microsoft.com/office/drawing/2014/chart" uri="{C3380CC4-5D6E-409C-BE32-E72D297353CC}">
              <c16:uniqueId val="{00000000-B2CE-4ACA-AE2C-D216660D380D}"/>
            </c:ext>
          </c:extLst>
        </c:ser>
        <c:dLbls>
          <c:showLegendKey val="0"/>
          <c:showVal val="0"/>
          <c:showCatName val="0"/>
          <c:showSerName val="0"/>
          <c:showPercent val="0"/>
          <c:showBubbleSize val="0"/>
        </c:dLbls>
        <c:gapWidth val="100"/>
        <c:overlap val="-24"/>
        <c:axId val="1286142496"/>
        <c:axId val="1286144128"/>
      </c:barChart>
      <c:catAx>
        <c:axId val="128614249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5400000" spcFirstLastPara="1" vertOverflow="ellipsis"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6144128"/>
        <c:crosses val="autoZero"/>
        <c:auto val="1"/>
        <c:lblAlgn val="ctr"/>
        <c:lblOffset val="100"/>
        <c:noMultiLvlLbl val="0"/>
      </c:catAx>
      <c:valAx>
        <c:axId val="1286144128"/>
        <c:scaling>
          <c:orientation val="minMax"/>
        </c:scaling>
        <c:delete val="0"/>
        <c:axPos val="l"/>
        <c:majorGridlines>
          <c:spPr>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EC"/>
                  <a:t>VALOR DE LOS IMPACTOS </a:t>
                </a:r>
              </a:p>
            </c:rich>
          </c:tx>
          <c:layout>
            <c:manualLayout>
              <c:xMode val="edge"/>
              <c:yMode val="edge"/>
              <c:x val="2.1361818748612323E-2"/>
              <c:y val="0.30442391739756902"/>
            </c:manualLayout>
          </c:layout>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EC"/>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6142496"/>
        <c:crosses val="autoZero"/>
        <c:crossBetween val="between"/>
      </c:val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SIGNIFICANCIA DE LOS IMPACTOS</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6">
                  <a:lumMod val="75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D386-4212-B03E-98544578CFFC}"/>
              </c:ext>
            </c:extLst>
          </c:dPt>
          <c:dPt>
            <c:idx val="1"/>
            <c:invertIfNegative val="0"/>
            <c:bubble3D val="0"/>
            <c:spPr>
              <a:solidFill>
                <a:schemeClr val="accent6">
                  <a:lumMod val="60000"/>
                  <a:lumOff val="4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D386-4212-B03E-98544578CFFC}"/>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5-D386-4212-B03E-98544578CFFC}"/>
              </c:ext>
            </c:extLst>
          </c:dPt>
          <c:dPt>
            <c:idx val="3"/>
            <c:invertIfNegative val="0"/>
            <c:bubble3D val="0"/>
            <c:spPr>
              <a:solidFill>
                <a:schemeClr val="accent6">
                  <a:lumMod val="20000"/>
                  <a:lumOff val="8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7-D386-4212-B03E-98544578CFFC}"/>
              </c:ext>
            </c:extLst>
          </c:dPt>
          <c:dPt>
            <c:idx val="4"/>
            <c:invertIfNegative val="0"/>
            <c:bubble3D val="0"/>
            <c:spPr>
              <a:solidFill>
                <a:schemeClr val="accent2">
                  <a:lumMod val="20000"/>
                  <a:lumOff val="8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9-D386-4212-B03E-98544578CFFC}"/>
              </c:ext>
            </c:extLst>
          </c:dPt>
          <c:dPt>
            <c:idx val="5"/>
            <c:invertIfNegative val="0"/>
            <c:bubble3D val="0"/>
            <c:spPr>
              <a:solidFill>
                <a:schemeClr val="accent2">
                  <a:lumMod val="40000"/>
                  <a:lumOff val="6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B-D386-4212-B03E-98544578CFFC}"/>
              </c:ext>
            </c:extLst>
          </c:dPt>
          <c:dPt>
            <c:idx val="6"/>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D-D386-4212-B03E-98544578CFFC}"/>
              </c:ext>
            </c:extLst>
          </c:dPt>
          <c:dPt>
            <c:idx val="7"/>
            <c:invertIfNegative val="0"/>
            <c:bubble3D val="0"/>
            <c:spPr>
              <a:solidFill>
                <a:schemeClr val="accent2">
                  <a:lumMod val="75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F-D386-4212-B03E-98544578CFFC}"/>
              </c:ext>
            </c:extLst>
          </c:dPt>
          <c:dPt>
            <c:idx val="8"/>
            <c:invertIfNegative val="0"/>
            <c:bubble3D val="0"/>
            <c:spPr>
              <a:solidFill>
                <a:schemeClr val="accent2">
                  <a:lumMod val="5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11-D386-4212-B03E-98544578CF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'RESULTADOS CIER'!$C$93:$C$102</c:f>
              <c:strCache>
                <c:ptCount val="10"/>
                <c:pt idx="0">
                  <c:v>+MS</c:v>
                </c:pt>
                <c:pt idx="1">
                  <c:v>+S</c:v>
                </c:pt>
                <c:pt idx="2">
                  <c:v>+MEDS</c:v>
                </c:pt>
                <c:pt idx="3">
                  <c:v>+PS</c:v>
                </c:pt>
                <c:pt idx="4">
                  <c:v>+NS</c:v>
                </c:pt>
                <c:pt idx="5">
                  <c:v>-NS</c:v>
                </c:pt>
                <c:pt idx="6">
                  <c:v>-PS</c:v>
                </c:pt>
                <c:pt idx="7">
                  <c:v>-MEDS</c:v>
                </c:pt>
                <c:pt idx="8">
                  <c:v>-S</c:v>
                </c:pt>
                <c:pt idx="9">
                  <c:v>- MS</c:v>
                </c:pt>
              </c:strCache>
            </c:strRef>
          </c:cat>
          <c:val>
            <c:numRef>
              <c:f>'RESULTADOS CIER'!$F$93:$F$102</c:f>
              <c:numCache>
                <c:formatCode>General</c:formatCode>
                <c:ptCount val="10"/>
                <c:pt idx="0">
                  <c:v>2</c:v>
                </c:pt>
                <c:pt idx="1">
                  <c:v>6</c:v>
                </c:pt>
                <c:pt idx="2">
                  <c:v>17</c:v>
                </c:pt>
                <c:pt idx="3">
                  <c:v>14</c:v>
                </c:pt>
                <c:pt idx="4">
                  <c:v>8</c:v>
                </c:pt>
                <c:pt idx="5">
                  <c:v>-45</c:v>
                </c:pt>
                <c:pt idx="6">
                  <c:v>-78</c:v>
                </c:pt>
                <c:pt idx="7">
                  <c:v>-22</c:v>
                </c:pt>
                <c:pt idx="8">
                  <c:v>-4</c:v>
                </c:pt>
                <c:pt idx="9">
                  <c:v>0</c:v>
                </c:pt>
              </c:numCache>
            </c:numRef>
          </c:val>
          <c:extLst xmlns:c16r2="http://schemas.microsoft.com/office/drawing/2015/06/chart">
            <c:ext xmlns:c16="http://schemas.microsoft.com/office/drawing/2014/chart" uri="{C3380CC4-5D6E-409C-BE32-E72D297353CC}">
              <c16:uniqueId val="{00000014-D386-4212-B03E-98544578CFFC}"/>
            </c:ext>
          </c:extLst>
        </c:ser>
        <c:dLbls>
          <c:showLegendKey val="0"/>
          <c:showVal val="1"/>
          <c:showCatName val="0"/>
          <c:showSerName val="0"/>
          <c:showPercent val="0"/>
          <c:showBubbleSize val="0"/>
        </c:dLbls>
        <c:gapWidth val="150"/>
        <c:overlap val="-25"/>
        <c:axId val="1287554832"/>
        <c:axId val="1287557008"/>
      </c:barChart>
      <c:catAx>
        <c:axId val="1287554832"/>
        <c:scaling>
          <c:orientation val="minMax"/>
        </c:scaling>
        <c:delete val="0"/>
        <c:axPos val="b"/>
        <c:numFmt formatCode="General" sourceLinked="1"/>
        <c:majorTickMark val="none"/>
        <c:minorTickMark val="none"/>
        <c:tickLblPos val="nextTo"/>
        <c:spPr>
          <a:solidFill>
            <a:schemeClr val="tx1"/>
          </a:solid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7557008"/>
        <c:crosses val="autoZero"/>
        <c:auto val="1"/>
        <c:lblAlgn val="ctr"/>
        <c:lblOffset val="100"/>
        <c:noMultiLvlLbl val="0"/>
      </c:catAx>
      <c:valAx>
        <c:axId val="1287557008"/>
        <c:scaling>
          <c:orientation val="minMax"/>
        </c:scaling>
        <c:delete val="1"/>
        <c:axPos val="l"/>
        <c:numFmt formatCode="General" sourceLinked="1"/>
        <c:majorTickMark val="none"/>
        <c:minorTickMark val="none"/>
        <c:tickLblPos val="nextTo"/>
        <c:crossAx val="1287554832"/>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xmlns:c16r2="http://schemas.microsoft.com/office/drawing/2015/06/chart">
              <c:ext xmlns:c16="http://schemas.microsoft.com/office/drawing/2014/chart" uri="{C3380CC4-5D6E-409C-BE32-E72D297353CC}">
                <c16:uniqueId val="{00000001-D95C-4681-890F-096E8901937B}"/>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xmlns:c16r2="http://schemas.microsoft.com/office/drawing/2015/06/chart">
              <c:ext xmlns:c16="http://schemas.microsoft.com/office/drawing/2014/chart" uri="{C3380CC4-5D6E-409C-BE32-E72D297353CC}">
                <c16:uniqueId val="{00000003-D95C-4681-890F-096E8901937B}"/>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xmlns:c16r2="http://schemas.microsoft.com/office/drawing/2015/06/chart">
              <c:ext xmlns:c16="http://schemas.microsoft.com/office/drawing/2014/chart" uri="{C3380CC4-5D6E-409C-BE32-E72D297353CC}">
                <c16:uniqueId val="{00000005-D95C-4681-890F-096E8901937B}"/>
              </c:ext>
            </c:extLst>
          </c:dPt>
          <c:dPt>
            <c:idx val="3"/>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xmlns:c16r2="http://schemas.microsoft.com/office/drawing/2015/06/chart">
              <c:ext xmlns:c16="http://schemas.microsoft.com/office/drawing/2014/chart" uri="{C3380CC4-5D6E-409C-BE32-E72D297353CC}">
                <c16:uniqueId val="{00000007-D95C-4681-890F-096E8901937B}"/>
              </c:ext>
            </c:extLst>
          </c:dPt>
          <c:dPt>
            <c:idx val="4"/>
            <c:bubble3D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extLst xmlns:c16r2="http://schemas.microsoft.com/office/drawing/2015/06/chart">
              <c:ext xmlns:c16="http://schemas.microsoft.com/office/drawing/2014/chart" uri="{C3380CC4-5D6E-409C-BE32-E72D297353CC}">
                <c16:uniqueId val="{00000009-D95C-4681-890F-096E8901937B}"/>
              </c:ext>
            </c:extLst>
          </c:dPt>
          <c:dLbls>
            <c:dLbl>
              <c:idx val="4"/>
              <c:layout>
                <c:manualLayout>
                  <c:x val="8.8387541408101612E-3"/>
                  <c:y val="0.2043277423336993"/>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15:layout/>
              </c:ext>
            </c:extLst>
          </c:dLbls>
          <c:cat>
            <c:strRef>
              <c:f>'RESULTADOS CIER'!$C$98:$C$102</c:f>
              <c:strCache>
                <c:ptCount val="5"/>
                <c:pt idx="0">
                  <c:v>-NS</c:v>
                </c:pt>
                <c:pt idx="1">
                  <c:v>-PS</c:v>
                </c:pt>
                <c:pt idx="2">
                  <c:v>-MEDS</c:v>
                </c:pt>
                <c:pt idx="3">
                  <c:v>-S</c:v>
                </c:pt>
                <c:pt idx="4">
                  <c:v>- MS</c:v>
                </c:pt>
              </c:strCache>
            </c:strRef>
          </c:cat>
          <c:val>
            <c:numRef>
              <c:f>'RESULTADOS CIER'!$E$98:$E$102</c:f>
              <c:numCache>
                <c:formatCode>General</c:formatCode>
                <c:ptCount val="5"/>
                <c:pt idx="0">
                  <c:v>45</c:v>
                </c:pt>
                <c:pt idx="1">
                  <c:v>78</c:v>
                </c:pt>
                <c:pt idx="2">
                  <c:v>22</c:v>
                </c:pt>
                <c:pt idx="3">
                  <c:v>4</c:v>
                </c:pt>
                <c:pt idx="4">
                  <c:v>0</c:v>
                </c:pt>
              </c:numCache>
            </c:numRef>
          </c:val>
          <c:extLst xmlns:c16r2="http://schemas.microsoft.com/office/drawing/2015/06/chart">
            <c:ext xmlns:c16="http://schemas.microsoft.com/office/drawing/2014/chart" uri="{C3380CC4-5D6E-409C-BE32-E72D297353CC}">
              <c16:uniqueId val="{0000000A-D95C-4681-890F-096E8901937B}"/>
            </c:ext>
          </c:extLst>
        </c:ser>
        <c:dLbls>
          <c:dLblPos val="ctr"/>
          <c:showLegendKey val="0"/>
          <c:showVal val="0"/>
          <c:showCatName val="0"/>
          <c:showSerName val="0"/>
          <c:showPercent val="1"/>
          <c:showBubbleSize val="0"/>
          <c:showLeaderLines val="1"/>
        </c:dLbls>
        <c:firstSliceAng val="2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6">
                  <a:lumMod val="75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B7F4-4D55-984A-79F97F1E7191}"/>
              </c:ext>
            </c:extLst>
          </c:dPt>
          <c:dPt>
            <c:idx val="1"/>
            <c:bubble3D val="0"/>
            <c:spPr>
              <a:solidFill>
                <a:schemeClr val="accent6">
                  <a:lumMod val="60000"/>
                  <a:lumOff val="4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B7F4-4D55-984A-79F97F1E7191}"/>
              </c:ext>
            </c:extLst>
          </c:dPt>
          <c:dPt>
            <c:idx val="2"/>
            <c:bubble3D val="0"/>
            <c:spPr>
              <a:solidFill>
                <a:schemeClr val="accent6">
                  <a:lumMod val="40000"/>
                  <a:lumOff val="6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5-B7F4-4D55-984A-79F97F1E7191}"/>
              </c:ext>
            </c:extLst>
          </c:dPt>
          <c:dPt>
            <c:idx val="3"/>
            <c:bubble3D val="0"/>
            <c:spPr>
              <a:solidFill>
                <a:schemeClr val="accent6">
                  <a:lumMod val="20000"/>
                  <a:lumOff val="8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7-B7F4-4D55-984A-79F97F1E7191}"/>
              </c:ext>
            </c:extLst>
          </c:dPt>
          <c:dPt>
            <c:idx val="4"/>
            <c:bubble3D val="0"/>
            <c:spPr>
              <a:solidFill>
                <a:schemeClr val="accent5"/>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9-B7F4-4D55-984A-79F97F1E7191}"/>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15:layout/>
              </c:ext>
            </c:extLst>
          </c:dLbls>
          <c:cat>
            <c:strRef>
              <c:f>'RESULTADOS CIER'!$C$93:$C$97</c:f>
              <c:strCache>
                <c:ptCount val="5"/>
                <c:pt idx="0">
                  <c:v>+MS</c:v>
                </c:pt>
                <c:pt idx="1">
                  <c:v>+S</c:v>
                </c:pt>
                <c:pt idx="2">
                  <c:v>+MEDS</c:v>
                </c:pt>
                <c:pt idx="3">
                  <c:v>+PS</c:v>
                </c:pt>
                <c:pt idx="4">
                  <c:v>+NS</c:v>
                </c:pt>
              </c:strCache>
            </c:strRef>
          </c:cat>
          <c:val>
            <c:numRef>
              <c:f>'RESULTADOS CIER'!$F$93:$F$97</c:f>
              <c:numCache>
                <c:formatCode>General</c:formatCode>
                <c:ptCount val="5"/>
                <c:pt idx="0">
                  <c:v>2</c:v>
                </c:pt>
                <c:pt idx="1">
                  <c:v>6</c:v>
                </c:pt>
                <c:pt idx="2">
                  <c:v>17</c:v>
                </c:pt>
                <c:pt idx="3">
                  <c:v>14</c:v>
                </c:pt>
                <c:pt idx="4">
                  <c:v>8</c:v>
                </c:pt>
              </c:numCache>
            </c:numRef>
          </c:val>
          <c:extLst xmlns:c16r2="http://schemas.microsoft.com/office/drawing/2015/06/chart">
            <c:ext xmlns:c16="http://schemas.microsoft.com/office/drawing/2014/chart" uri="{C3380CC4-5D6E-409C-BE32-E72D297353CC}">
              <c16:uniqueId val="{0000000A-B7F4-4D55-984A-79F97F1E7191}"/>
            </c:ext>
          </c:extLst>
        </c:ser>
        <c:dLbls>
          <c:dLblPos val="ctr"/>
          <c:showLegendKey val="0"/>
          <c:showVal val="0"/>
          <c:showCatName val="0"/>
          <c:showSerName val="0"/>
          <c:showPercent val="1"/>
          <c:showBubbleSize val="0"/>
          <c:showLeaderLines val="1"/>
        </c:dLbls>
        <c:firstSliceAng val="2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tx>
            <c:v>COMPONENTES AMBIENTALES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'RESULTADOS CONSTR.'!$B$4:$B$39</c:f>
              <c:strCache>
                <c:ptCount val="36"/>
                <c:pt idx="0">
                  <c:v>Calidad del suelo.</c:v>
                </c:pt>
                <c:pt idx="1">
                  <c:v>Cobertura del suelo.</c:v>
                </c:pt>
                <c:pt idx="2">
                  <c:v>Erosión.</c:v>
                </c:pt>
                <c:pt idx="3">
                  <c:v>Estructura del suelo.</c:v>
                </c:pt>
                <c:pt idx="4">
                  <c:v>Capacidad de uso del suelo</c:v>
                </c:pt>
                <c:pt idx="5">
                  <c:v>Inestabilidad.</c:v>
                </c:pt>
                <c:pt idx="6">
                  <c:v>Forma del terreno.</c:v>
                </c:pt>
                <c:pt idx="7">
                  <c:v>Escorrentía superficial</c:v>
                </c:pt>
                <c:pt idx="8">
                  <c:v>Calidad del agua.</c:v>
                </c:pt>
                <c:pt idx="9">
                  <c:v>Flujo del agua.</c:v>
                </c:pt>
                <c:pt idx="10">
                  <c:v>Régimen hidrológico</c:v>
                </c:pt>
                <c:pt idx="11">
                  <c:v>Cuerpos de agua permanentes</c:v>
                </c:pt>
                <c:pt idx="12">
                  <c:v>Cuerpos de agua estacionales</c:v>
                </c:pt>
                <c:pt idx="13">
                  <c:v>Calidad del aire.</c:v>
                </c:pt>
                <c:pt idx="14">
                  <c:v>Micro clima</c:v>
                </c:pt>
                <c:pt idx="15">
                  <c:v>Macro clima</c:v>
                </c:pt>
                <c:pt idx="16">
                  <c:v>Campos magnéticos</c:v>
                </c:pt>
                <c:pt idx="17">
                  <c:v>Ruido.</c:v>
                </c:pt>
                <c:pt idx="18">
                  <c:v>Pastizales</c:v>
                </c:pt>
                <c:pt idx="19">
                  <c:v>Mosaico agropecuario</c:v>
                </c:pt>
                <c:pt idx="20">
                  <c:v>Vegetación arbuistiva y herbacea</c:v>
                </c:pt>
                <c:pt idx="21">
                  <c:v>Bosque nativo</c:v>
                </c:pt>
                <c:pt idx="22">
                  <c:v>Aves.</c:v>
                </c:pt>
                <c:pt idx="23">
                  <c:v>Mamíferos.</c:v>
                </c:pt>
                <c:pt idx="24">
                  <c:v>Herpetofauna.</c:v>
                </c:pt>
                <c:pt idx="25">
                  <c:v>Entomofauna</c:v>
                </c:pt>
                <c:pt idx="26">
                  <c:v>Fauna acuática</c:v>
                </c:pt>
                <c:pt idx="27">
                  <c:v>Zonas de producción agropecuaria y agroforestal.</c:v>
                </c:pt>
                <c:pt idx="28">
                  <c:v>Empleo.</c:v>
                </c:pt>
                <c:pt idx="29">
                  <c:v>Comercio y producción.</c:v>
                </c:pt>
                <c:pt idx="30">
                  <c:v>Salud y seguridad. </c:v>
                </c:pt>
                <c:pt idx="31">
                  <c:v>Armonía y confort</c:v>
                </c:pt>
                <c:pt idx="32">
                  <c:v>Patrimonio:  Histórico, cultural y arqueológico.</c:v>
                </c:pt>
                <c:pt idx="33">
                  <c:v>Paisaje.</c:v>
                </c:pt>
                <c:pt idx="34">
                  <c:v>Turismo.</c:v>
                </c:pt>
                <c:pt idx="35">
                  <c:v>Costumbres y tradiciones.</c:v>
                </c:pt>
              </c:strCache>
            </c:strRef>
          </c:cat>
          <c:val>
            <c:numRef>
              <c:f>'RESULTADOS CONSTR.'!$AG$4:$AG$40</c:f>
              <c:numCache>
                <c:formatCode>General</c:formatCode>
                <c:ptCount val="37"/>
                <c:pt idx="0">
                  <c:v>-302.39999999999998</c:v>
                </c:pt>
                <c:pt idx="1">
                  <c:v>-676</c:v>
                </c:pt>
                <c:pt idx="2">
                  <c:v>-373.59999999999997</c:v>
                </c:pt>
                <c:pt idx="3">
                  <c:v>-512.4</c:v>
                </c:pt>
                <c:pt idx="4">
                  <c:v>-294</c:v>
                </c:pt>
                <c:pt idx="5">
                  <c:v>-196.7</c:v>
                </c:pt>
                <c:pt idx="6">
                  <c:v>-284.2</c:v>
                </c:pt>
                <c:pt idx="7">
                  <c:v>-468</c:v>
                </c:pt>
                <c:pt idx="8">
                  <c:v>-387.3</c:v>
                </c:pt>
                <c:pt idx="9">
                  <c:v>-725</c:v>
                </c:pt>
                <c:pt idx="10">
                  <c:v>-275</c:v>
                </c:pt>
                <c:pt idx="11">
                  <c:v>-761</c:v>
                </c:pt>
                <c:pt idx="12">
                  <c:v>-801.9</c:v>
                </c:pt>
                <c:pt idx="13">
                  <c:v>-423</c:v>
                </c:pt>
                <c:pt idx="14">
                  <c:v>-135</c:v>
                </c:pt>
                <c:pt idx="15">
                  <c:v>10.5</c:v>
                </c:pt>
                <c:pt idx="16">
                  <c:v>-24</c:v>
                </c:pt>
                <c:pt idx="17">
                  <c:v>-529</c:v>
                </c:pt>
                <c:pt idx="18">
                  <c:v>-552</c:v>
                </c:pt>
                <c:pt idx="19">
                  <c:v>-510.6</c:v>
                </c:pt>
                <c:pt idx="20">
                  <c:v>-907</c:v>
                </c:pt>
                <c:pt idx="21">
                  <c:v>-907</c:v>
                </c:pt>
                <c:pt idx="22">
                  <c:v>-737</c:v>
                </c:pt>
                <c:pt idx="23">
                  <c:v>-870</c:v>
                </c:pt>
                <c:pt idx="24">
                  <c:v>-960</c:v>
                </c:pt>
                <c:pt idx="25">
                  <c:v>-732</c:v>
                </c:pt>
                <c:pt idx="26">
                  <c:v>-756</c:v>
                </c:pt>
                <c:pt idx="27">
                  <c:v>-222.6</c:v>
                </c:pt>
                <c:pt idx="28">
                  <c:v>1184</c:v>
                </c:pt>
                <c:pt idx="29">
                  <c:v>783</c:v>
                </c:pt>
                <c:pt idx="30">
                  <c:v>-939</c:v>
                </c:pt>
                <c:pt idx="31">
                  <c:v>-265.5</c:v>
                </c:pt>
                <c:pt idx="32">
                  <c:v>-126</c:v>
                </c:pt>
                <c:pt idx="33">
                  <c:v>-569.4</c:v>
                </c:pt>
                <c:pt idx="34">
                  <c:v>-7.1999999999999993</c:v>
                </c:pt>
                <c:pt idx="35">
                  <c:v>-4.2</c:v>
                </c:pt>
              </c:numCache>
            </c:numRef>
          </c:val>
          <c:extLst xmlns:c16r2="http://schemas.microsoft.com/office/drawing/2015/06/chart">
            <c:ext xmlns:c16="http://schemas.microsoft.com/office/drawing/2014/chart" uri="{C3380CC4-5D6E-409C-BE32-E72D297353CC}">
              <c16:uniqueId val="{00000001-B5F9-411D-B0A7-DFB0298D23AE}"/>
            </c:ext>
          </c:extLst>
        </c:ser>
        <c:dLbls>
          <c:dLblPos val="inEnd"/>
          <c:showLegendKey val="0"/>
          <c:showVal val="1"/>
          <c:showCatName val="0"/>
          <c:showSerName val="0"/>
          <c:showPercent val="0"/>
          <c:showBubbleSize val="0"/>
        </c:dLbls>
        <c:gapWidth val="100"/>
        <c:overlap val="-24"/>
        <c:axId val="1285960368"/>
        <c:axId val="1285959824"/>
      </c:barChart>
      <c:catAx>
        <c:axId val="1285960368"/>
        <c:scaling>
          <c:orientation val="minMax"/>
        </c:scaling>
        <c:delete val="0"/>
        <c:axPos val="b"/>
        <c:numFmt formatCode="General" sourceLinked="1"/>
        <c:majorTickMark val="none"/>
        <c:minorTickMark val="none"/>
        <c:tickLblPos val="low"/>
        <c:spPr>
          <a:noFill/>
          <a:ln w="12700" cap="flat" cmpd="sng" algn="ctr">
            <a:solidFill>
              <a:schemeClr val="lt1">
                <a:lumMod val="95000"/>
                <a:alpha val="54000"/>
              </a:schemeClr>
            </a:solidFill>
            <a:round/>
          </a:ln>
          <a:effectLst/>
        </c:spPr>
        <c:txPr>
          <a:bodyPr rot="-5400000" spcFirstLastPara="1" vertOverflow="ellipsis"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59824"/>
        <c:crosses val="autoZero"/>
        <c:auto val="1"/>
        <c:lblAlgn val="ctr"/>
        <c:lblOffset val="100"/>
        <c:noMultiLvlLbl val="0"/>
      </c:catAx>
      <c:valAx>
        <c:axId val="1285959824"/>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60368"/>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SIGNIFICANCIA DE LOS IMPACTOS</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tx>
            <c:v>DIGNIFICANCIA DE LOS IMPACTOS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1"/>
            <c:invertIfNegative val="0"/>
            <c:bubble3D val="0"/>
            <c:spPr>
              <a:solidFill>
                <a:schemeClr val="accent6">
                  <a:lumMod val="75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A-29D3-4300-98CE-38C1D7810424}"/>
              </c:ext>
            </c:extLst>
          </c:dPt>
          <c:dPt>
            <c:idx val="2"/>
            <c:invertIfNegative val="0"/>
            <c:bubble3D val="0"/>
            <c:spPr>
              <a:solidFill>
                <a:schemeClr val="accent6">
                  <a:lumMod val="60000"/>
                  <a:lumOff val="4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9-29D3-4300-98CE-38C1D7810424}"/>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8-29D3-4300-98CE-38C1D7810424}"/>
              </c:ext>
            </c:extLst>
          </c:dPt>
          <c:dPt>
            <c:idx val="4"/>
            <c:invertIfNegative val="0"/>
            <c:bubble3D val="0"/>
            <c:spPr>
              <a:solidFill>
                <a:schemeClr val="accent6">
                  <a:lumMod val="20000"/>
                  <a:lumOff val="8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7-29D3-4300-98CE-38C1D7810424}"/>
              </c:ext>
            </c:extLst>
          </c:dPt>
          <c:dPt>
            <c:idx val="5"/>
            <c:invertIfNegative val="0"/>
            <c:bubble3D val="0"/>
            <c:spPr>
              <a:solidFill>
                <a:schemeClr val="accent2">
                  <a:lumMod val="20000"/>
                  <a:lumOff val="8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29D3-4300-98CE-38C1D7810424}"/>
              </c:ext>
            </c:extLst>
          </c:dPt>
          <c:dPt>
            <c:idx val="6"/>
            <c:invertIfNegative val="0"/>
            <c:bubble3D val="0"/>
            <c:spPr>
              <a:solidFill>
                <a:schemeClr val="accent2">
                  <a:lumMod val="40000"/>
                  <a:lumOff val="6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4-29D3-4300-98CE-38C1D7810424}"/>
              </c:ext>
            </c:extLst>
          </c:dPt>
          <c:dPt>
            <c:idx val="7"/>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5-29D3-4300-98CE-38C1D7810424}"/>
              </c:ext>
            </c:extLst>
          </c:dPt>
          <c:dPt>
            <c:idx val="8"/>
            <c:invertIfNegative val="0"/>
            <c:bubble3D val="0"/>
            <c:spPr>
              <a:solidFill>
                <a:schemeClr val="accent2">
                  <a:lumMod val="75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6-29D3-4300-98CE-38C1D7810424}"/>
              </c:ext>
            </c:extLst>
          </c:dPt>
          <c:dPt>
            <c:idx val="9"/>
            <c:invertIfNegative val="0"/>
            <c:bubble3D val="0"/>
            <c:spPr>
              <a:solidFill>
                <a:schemeClr val="accent2">
                  <a:lumMod val="50000"/>
                </a:schemeClr>
              </a:solidFill>
              <a:ln>
                <a:noFill/>
              </a:ln>
              <a:effectLst>
                <a:outerShdw blurRad="57150" dist="19050" dir="5400000" algn="ctr" rotWithShape="0">
                  <a:srgbClr val="000000">
                    <a:alpha val="63000"/>
                  </a:srgbClr>
                </a:outerShdw>
              </a:effectLst>
            </c:spPr>
          </c:dPt>
          <c:cat>
            <c:strRef>
              <c:f>'RESULTADOS CONSTR.'!$C$92:$C$101</c:f>
              <c:strCache>
                <c:ptCount val="10"/>
                <c:pt idx="0">
                  <c:v>+MS</c:v>
                </c:pt>
                <c:pt idx="1">
                  <c:v>+S</c:v>
                </c:pt>
                <c:pt idx="2">
                  <c:v>+MEDS</c:v>
                </c:pt>
                <c:pt idx="3">
                  <c:v>+PS</c:v>
                </c:pt>
                <c:pt idx="4">
                  <c:v>+NS</c:v>
                </c:pt>
                <c:pt idx="5">
                  <c:v>-NS</c:v>
                </c:pt>
                <c:pt idx="6">
                  <c:v>-PS</c:v>
                </c:pt>
                <c:pt idx="7">
                  <c:v>-MEDS</c:v>
                </c:pt>
                <c:pt idx="8">
                  <c:v>-S</c:v>
                </c:pt>
                <c:pt idx="9">
                  <c:v>- MS</c:v>
                </c:pt>
              </c:strCache>
            </c:strRef>
          </c:cat>
          <c:val>
            <c:numRef>
              <c:f>'RESULTADOS CONSTR.'!$F$92:$F$101</c:f>
              <c:numCache>
                <c:formatCode>General</c:formatCode>
                <c:ptCount val="10"/>
                <c:pt idx="0">
                  <c:v>3</c:v>
                </c:pt>
                <c:pt idx="1">
                  <c:v>10</c:v>
                </c:pt>
                <c:pt idx="2">
                  <c:v>39</c:v>
                </c:pt>
                <c:pt idx="3">
                  <c:v>4</c:v>
                </c:pt>
                <c:pt idx="4">
                  <c:v>11</c:v>
                </c:pt>
                <c:pt idx="5">
                  <c:v>-43</c:v>
                </c:pt>
                <c:pt idx="6">
                  <c:v>-233</c:v>
                </c:pt>
                <c:pt idx="7">
                  <c:v>-104</c:v>
                </c:pt>
                <c:pt idx="8">
                  <c:v>-43</c:v>
                </c:pt>
                <c:pt idx="9">
                  <c:v>-9</c:v>
                </c:pt>
              </c:numCache>
            </c:numRef>
          </c:val>
          <c:extLst xmlns:c16r2="http://schemas.microsoft.com/office/drawing/2015/06/chart">
            <c:ext xmlns:c16="http://schemas.microsoft.com/office/drawing/2014/chart" uri="{C3380CC4-5D6E-409C-BE32-E72D297353CC}">
              <c16:uniqueId val="{00000002-29D3-4300-98CE-38C1D7810424}"/>
            </c:ext>
          </c:extLst>
        </c:ser>
        <c:dLbls>
          <c:showLegendKey val="0"/>
          <c:showVal val="0"/>
          <c:showCatName val="0"/>
          <c:showSerName val="0"/>
          <c:showPercent val="0"/>
          <c:showBubbleSize val="0"/>
        </c:dLbls>
        <c:gapWidth val="150"/>
        <c:axId val="1285966352"/>
        <c:axId val="1285964720"/>
      </c:barChart>
      <c:catAx>
        <c:axId val="1285966352"/>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64720"/>
        <c:crosses val="autoZero"/>
        <c:auto val="1"/>
        <c:lblAlgn val="ctr"/>
        <c:lblOffset val="100"/>
        <c:noMultiLvlLbl val="0"/>
      </c:catAx>
      <c:valAx>
        <c:axId val="1285964720"/>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663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SIGNIFICANCIA IMPACTOS</a:t>
            </a:r>
            <a:r>
              <a:rPr lang="es-EC" baseline="0"/>
              <a:t> NEGATIVOS</a:t>
            </a:r>
            <a:endParaRPr lang="es-EC"/>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pieChart>
        <c:varyColors val="1"/>
        <c:ser>
          <c:idx val="0"/>
          <c:order val="0"/>
          <c:dPt>
            <c:idx val="0"/>
            <c:bubble3D val="0"/>
            <c:spPr>
              <a:solidFill>
                <a:schemeClr val="accent2">
                  <a:lumMod val="20000"/>
                  <a:lumOff val="8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2-4345-4B88-A892-7A424044539E}"/>
              </c:ext>
            </c:extLst>
          </c:dPt>
          <c:dPt>
            <c:idx val="1"/>
            <c:bubble3D val="0"/>
            <c:spPr>
              <a:solidFill>
                <a:schemeClr val="accent2">
                  <a:lumMod val="40000"/>
                  <a:lumOff val="6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4345-4B88-A892-7A424044539E}"/>
              </c:ext>
            </c:extLst>
          </c:dPt>
          <c:dPt>
            <c:idx val="2"/>
            <c:bubble3D val="0"/>
            <c:spPr>
              <a:solidFill>
                <a:schemeClr val="accent2">
                  <a:lumMod val="60000"/>
                  <a:lumOff val="4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4345-4B88-A892-7A424044539E}"/>
              </c:ext>
            </c:extLst>
          </c:dPt>
          <c:dPt>
            <c:idx val="3"/>
            <c:bubble3D val="0"/>
            <c:spPr>
              <a:solidFill>
                <a:schemeClr val="accent2">
                  <a:lumMod val="75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4-4345-4B88-A892-7A424044539E}"/>
              </c:ext>
            </c:extLst>
          </c:dPt>
          <c:dPt>
            <c:idx val="4"/>
            <c:bubble3D val="0"/>
            <c:spPr>
              <a:solidFill>
                <a:schemeClr val="accent2">
                  <a:lumMod val="5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9-EA21-4BD7-9843-56AA2912C5B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15:layout/>
              </c:ext>
            </c:extLst>
          </c:dLbls>
          <c:cat>
            <c:strRef>
              <c:f>'RESULTADOS CONSTR.'!$C$97:$C$101</c:f>
              <c:strCache>
                <c:ptCount val="5"/>
                <c:pt idx="0">
                  <c:v>-NS</c:v>
                </c:pt>
                <c:pt idx="1">
                  <c:v>-PS</c:v>
                </c:pt>
                <c:pt idx="2">
                  <c:v>-MEDS</c:v>
                </c:pt>
                <c:pt idx="3">
                  <c:v>-S</c:v>
                </c:pt>
                <c:pt idx="4">
                  <c:v>- MS</c:v>
                </c:pt>
              </c:strCache>
            </c:strRef>
          </c:cat>
          <c:val>
            <c:numRef>
              <c:f>'RESULTADOS CONSTR.'!$F$97:$F$101</c:f>
              <c:numCache>
                <c:formatCode>General</c:formatCode>
                <c:ptCount val="5"/>
                <c:pt idx="0">
                  <c:v>-43</c:v>
                </c:pt>
                <c:pt idx="1">
                  <c:v>-233</c:v>
                </c:pt>
                <c:pt idx="2">
                  <c:v>-104</c:v>
                </c:pt>
                <c:pt idx="3">
                  <c:v>-43</c:v>
                </c:pt>
                <c:pt idx="4">
                  <c:v>-9</c:v>
                </c:pt>
              </c:numCache>
            </c:numRef>
          </c:val>
          <c:extLst xmlns:c16r2="http://schemas.microsoft.com/office/drawing/2015/06/chart">
            <c:ext xmlns:c16="http://schemas.microsoft.com/office/drawing/2014/chart" uri="{C3380CC4-5D6E-409C-BE32-E72D297353CC}">
              <c16:uniqueId val="{00000000-4345-4B88-A892-7A424044539E}"/>
            </c:ext>
          </c:extLst>
        </c:ser>
        <c:dLbls>
          <c:dLblPos val="ctr"/>
          <c:showLegendKey val="0"/>
          <c:showVal val="0"/>
          <c:showCatName val="0"/>
          <c:showSerName val="0"/>
          <c:showPercent val="1"/>
          <c:showBubbleSize val="0"/>
          <c:showLeaderLines val="1"/>
        </c:dLbls>
        <c:firstSliceAng val="2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SIGNIFICANACIA</a:t>
            </a:r>
            <a:r>
              <a:rPr lang="es-EC" baseline="0"/>
              <a:t> IMPACTOS POSITIVOS</a:t>
            </a:r>
            <a:endParaRPr lang="es-EC"/>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pieChart>
        <c:varyColors val="1"/>
        <c:ser>
          <c:idx val="0"/>
          <c:order val="0"/>
          <c:dPt>
            <c:idx val="0"/>
            <c:bubble3D val="0"/>
            <c:spPr>
              <a:solidFill>
                <a:schemeClr val="accent6">
                  <a:lumMod val="5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E8D7-4E9F-B0FB-6A0AFA67387F}"/>
              </c:ext>
            </c:extLst>
          </c:dPt>
          <c:dPt>
            <c:idx val="1"/>
            <c:bubble3D val="0"/>
            <c:spPr>
              <a:solidFill>
                <a:schemeClr val="accent6">
                  <a:lumMod val="75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E8D7-4E9F-B0FB-6A0AFA67387F}"/>
              </c:ext>
            </c:extLst>
          </c:dPt>
          <c:dPt>
            <c:idx val="2"/>
            <c:bubble3D val="0"/>
            <c:spPr>
              <a:solidFill>
                <a:schemeClr val="accent6">
                  <a:lumMod val="60000"/>
                  <a:lumOff val="4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5-E8D7-4E9F-B0FB-6A0AFA67387F}"/>
              </c:ext>
            </c:extLst>
          </c:dPt>
          <c:dPt>
            <c:idx val="3"/>
            <c:bubble3D val="0"/>
            <c:spPr>
              <a:solidFill>
                <a:schemeClr val="accent6">
                  <a:lumMod val="40000"/>
                  <a:lumOff val="6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7-E8D7-4E9F-B0FB-6A0AFA67387F}"/>
              </c:ext>
            </c:extLst>
          </c:dPt>
          <c:dPt>
            <c:idx val="4"/>
            <c:bubble3D val="0"/>
            <c:spPr>
              <a:solidFill>
                <a:schemeClr val="accent6">
                  <a:lumMod val="20000"/>
                  <a:lumOff val="8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9-E8D7-4E9F-B0FB-6A0AFA67387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15:layout/>
              </c:ext>
            </c:extLst>
          </c:dLbls>
          <c:cat>
            <c:strRef>
              <c:f>'RESULTADOS CONSTR.'!$C$92:$C$96</c:f>
              <c:strCache>
                <c:ptCount val="5"/>
                <c:pt idx="0">
                  <c:v>+MS</c:v>
                </c:pt>
                <c:pt idx="1">
                  <c:v>+S</c:v>
                </c:pt>
                <c:pt idx="2">
                  <c:v>+MEDS</c:v>
                </c:pt>
                <c:pt idx="3">
                  <c:v>+PS</c:v>
                </c:pt>
                <c:pt idx="4">
                  <c:v>+NS</c:v>
                </c:pt>
              </c:strCache>
            </c:strRef>
          </c:cat>
          <c:val>
            <c:numRef>
              <c:f>'RESULTADOS CONSTR.'!$F$92:$F$96</c:f>
              <c:numCache>
                <c:formatCode>General</c:formatCode>
                <c:ptCount val="5"/>
                <c:pt idx="0">
                  <c:v>3</c:v>
                </c:pt>
                <c:pt idx="1">
                  <c:v>10</c:v>
                </c:pt>
                <c:pt idx="2">
                  <c:v>39</c:v>
                </c:pt>
                <c:pt idx="3">
                  <c:v>4</c:v>
                </c:pt>
                <c:pt idx="4">
                  <c:v>11</c:v>
                </c:pt>
              </c:numCache>
            </c:numRef>
          </c:val>
          <c:extLst xmlns:c16r2="http://schemas.microsoft.com/office/drawing/2015/06/chart">
            <c:ext xmlns:c16="http://schemas.microsoft.com/office/drawing/2014/chart" uri="{C3380CC4-5D6E-409C-BE32-E72D297353CC}">
              <c16:uniqueId val="{0000000A-E8D7-4E9F-B0FB-6A0AFA67387F}"/>
            </c:ext>
          </c:extLst>
        </c:ser>
        <c:dLbls>
          <c:dLblPos val="ctr"/>
          <c:showLegendKey val="0"/>
          <c:showVal val="0"/>
          <c:showCatName val="0"/>
          <c:showSerName val="0"/>
          <c:showPercent val="1"/>
          <c:showBubbleSize val="0"/>
          <c:showLeaderLines val="1"/>
        </c:dLbls>
        <c:firstSliceAng val="2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'RESULTADOS OPER.'!$C$3:$I$3</c:f>
              <c:strCache>
                <c:ptCount val="7"/>
                <c:pt idx="0">
                  <c:v>Puesta en marcha.</c:v>
                </c:pt>
                <c:pt idx="1">
                  <c:v>Operación de la subestación</c:v>
                </c:pt>
                <c:pt idx="2">
                  <c:v>Mantenimiento preventivo de los paneles solares.</c:v>
                </c:pt>
                <c:pt idx="3">
                  <c:v>Mantenimiento correctivo de paneles solares.</c:v>
                </c:pt>
                <c:pt idx="4">
                  <c:v>Mantenimiento preventivo de la sub estación. </c:v>
                </c:pt>
                <c:pt idx="5">
                  <c:v>Mantenimiento correctivo de la sub estación. </c:v>
                </c:pt>
                <c:pt idx="6">
                  <c:v>Estadia de personal en la fase operativa.</c:v>
                </c:pt>
              </c:strCache>
            </c:strRef>
          </c:cat>
          <c:val>
            <c:numRef>
              <c:f>'RESULTADOS OPER.'!$C$44:$I$44</c:f>
              <c:numCache>
                <c:formatCode>General</c:formatCode>
                <c:ptCount val="7"/>
                <c:pt idx="0">
                  <c:v>-675</c:v>
                </c:pt>
                <c:pt idx="1">
                  <c:v>-570</c:v>
                </c:pt>
                <c:pt idx="2">
                  <c:v>-540</c:v>
                </c:pt>
                <c:pt idx="3">
                  <c:v>-467</c:v>
                </c:pt>
                <c:pt idx="4">
                  <c:v>-283</c:v>
                </c:pt>
                <c:pt idx="5">
                  <c:v>-336</c:v>
                </c:pt>
                <c:pt idx="6">
                  <c:v>-752</c:v>
                </c:pt>
              </c:numCache>
            </c:numRef>
          </c:val>
          <c:extLst xmlns:c16r2="http://schemas.microsoft.com/office/drawing/2015/06/chart">
            <c:ext xmlns:c16="http://schemas.microsoft.com/office/drawing/2014/chart" uri="{C3380CC4-5D6E-409C-BE32-E72D297353CC}">
              <c16:uniqueId val="{00000001-8E60-4E25-8DD8-946E98EAB32F}"/>
            </c:ext>
          </c:extLst>
        </c:ser>
        <c:dLbls>
          <c:showLegendKey val="0"/>
          <c:showVal val="0"/>
          <c:showCatName val="0"/>
          <c:showSerName val="0"/>
          <c:showPercent val="0"/>
          <c:showBubbleSize val="0"/>
        </c:dLbls>
        <c:gapWidth val="100"/>
        <c:overlap val="-24"/>
        <c:axId val="1285955472"/>
        <c:axId val="1285969072"/>
      </c:barChart>
      <c:catAx>
        <c:axId val="128595547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5400000" spcFirstLastPara="1" vertOverflow="ellipsis"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69072"/>
        <c:crosses val="autoZero"/>
        <c:auto val="1"/>
        <c:lblAlgn val="ctr"/>
        <c:lblOffset val="100"/>
        <c:noMultiLvlLbl val="0"/>
      </c:catAx>
      <c:valAx>
        <c:axId val="1285969072"/>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EC"/>
                  <a:t>VALOR DE LOS IMPACTOS </a:t>
                </a:r>
              </a:p>
            </c:rich>
          </c:tx>
          <c:layout>
            <c:manualLayout>
              <c:xMode val="edge"/>
              <c:yMode val="edge"/>
              <c:x val="2.1361818748612323E-2"/>
              <c:y val="0.30442391739756902"/>
            </c:manualLayout>
          </c:layout>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EC"/>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55472"/>
        <c:crosses val="autoZero"/>
        <c:crossBetween val="between"/>
      </c:val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tx>
            <c:v>COMPONENTES AMBINETALES</c:v>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'RESULTADOS OPER.'!$B$4:$B$39</c:f>
              <c:strCache>
                <c:ptCount val="36"/>
                <c:pt idx="0">
                  <c:v>Calidad del suelo.</c:v>
                </c:pt>
                <c:pt idx="1">
                  <c:v>Cobertura del suelo.</c:v>
                </c:pt>
                <c:pt idx="2">
                  <c:v>Erosión.</c:v>
                </c:pt>
                <c:pt idx="3">
                  <c:v>Estructura del suelo.</c:v>
                </c:pt>
                <c:pt idx="4">
                  <c:v>Capacidad de uso del suelo</c:v>
                </c:pt>
                <c:pt idx="5">
                  <c:v>Inestabilidad.</c:v>
                </c:pt>
                <c:pt idx="6">
                  <c:v>Forma del terreno.</c:v>
                </c:pt>
                <c:pt idx="7">
                  <c:v>Escorrentia superficial.</c:v>
                </c:pt>
                <c:pt idx="8">
                  <c:v>Calidad del agua.</c:v>
                </c:pt>
                <c:pt idx="9">
                  <c:v>Flujo del agua.</c:v>
                </c:pt>
                <c:pt idx="10">
                  <c:v>Regimen hidrologico</c:v>
                </c:pt>
                <c:pt idx="11">
                  <c:v>Cuerpos de agua permanentes</c:v>
                </c:pt>
                <c:pt idx="12">
                  <c:v>Cuerpos de agua estacionales</c:v>
                </c:pt>
                <c:pt idx="13">
                  <c:v>Calidad del aire.</c:v>
                </c:pt>
                <c:pt idx="14">
                  <c:v>Micro Clima.</c:v>
                </c:pt>
                <c:pt idx="15">
                  <c:v>Macro Clima.</c:v>
                </c:pt>
                <c:pt idx="16">
                  <c:v>Campos magnéticos</c:v>
                </c:pt>
                <c:pt idx="17">
                  <c:v>Ruido.</c:v>
                </c:pt>
                <c:pt idx="18">
                  <c:v>Pastizales</c:v>
                </c:pt>
                <c:pt idx="19">
                  <c:v>Mosaico agropecuario</c:v>
                </c:pt>
                <c:pt idx="20">
                  <c:v>Vegetación arbuistiva y herbacea</c:v>
                </c:pt>
                <c:pt idx="21">
                  <c:v>Bosque nativo</c:v>
                </c:pt>
                <c:pt idx="22">
                  <c:v>Aves.</c:v>
                </c:pt>
                <c:pt idx="23">
                  <c:v>Mamíferos.</c:v>
                </c:pt>
                <c:pt idx="24">
                  <c:v>Herpetofauna.</c:v>
                </c:pt>
                <c:pt idx="25">
                  <c:v>Entomofauna</c:v>
                </c:pt>
                <c:pt idx="26">
                  <c:v>Fauna acuática.</c:v>
                </c:pt>
                <c:pt idx="27">
                  <c:v>Zonas de producción agropecuaria y agroforestal.</c:v>
                </c:pt>
                <c:pt idx="28">
                  <c:v>Empleo.</c:v>
                </c:pt>
                <c:pt idx="29">
                  <c:v>Comercio y producción.</c:v>
                </c:pt>
                <c:pt idx="30">
                  <c:v>Salud y seguridad. </c:v>
                </c:pt>
                <c:pt idx="31">
                  <c:v>Armonía y confort</c:v>
                </c:pt>
                <c:pt idx="32">
                  <c:v>Patrimonio:  Histórico, cultural y arqueológico.</c:v>
                </c:pt>
                <c:pt idx="33">
                  <c:v>Paisaje rural.</c:v>
                </c:pt>
                <c:pt idx="34">
                  <c:v>Turismo.</c:v>
                </c:pt>
                <c:pt idx="35">
                  <c:v>Costumbres y tradiciones.</c:v>
                </c:pt>
              </c:strCache>
            </c:strRef>
          </c:cat>
          <c:val>
            <c:numRef>
              <c:f>'RESULTADOS OPER.'!$N$4:$N$40</c:f>
              <c:numCache>
                <c:formatCode>General</c:formatCode>
                <c:ptCount val="37"/>
                <c:pt idx="0">
                  <c:v>-78</c:v>
                </c:pt>
                <c:pt idx="1">
                  <c:v>-150</c:v>
                </c:pt>
                <c:pt idx="2">
                  <c:v>-28</c:v>
                </c:pt>
                <c:pt idx="3">
                  <c:v>-72</c:v>
                </c:pt>
                <c:pt idx="4">
                  <c:v>-8</c:v>
                </c:pt>
                <c:pt idx="5">
                  <c:v>0</c:v>
                </c:pt>
                <c:pt idx="6">
                  <c:v>0</c:v>
                </c:pt>
                <c:pt idx="7">
                  <c:v>-135</c:v>
                </c:pt>
                <c:pt idx="8">
                  <c:v>-270</c:v>
                </c:pt>
                <c:pt idx="9">
                  <c:v>-80</c:v>
                </c:pt>
                <c:pt idx="10">
                  <c:v>-86</c:v>
                </c:pt>
                <c:pt idx="11">
                  <c:v>-270</c:v>
                </c:pt>
                <c:pt idx="12">
                  <c:v>-189</c:v>
                </c:pt>
                <c:pt idx="13">
                  <c:v>-70</c:v>
                </c:pt>
                <c:pt idx="14">
                  <c:v>-44</c:v>
                </c:pt>
                <c:pt idx="15">
                  <c:v>27</c:v>
                </c:pt>
                <c:pt idx="16">
                  <c:v>-52</c:v>
                </c:pt>
                <c:pt idx="17">
                  <c:v>-132</c:v>
                </c:pt>
                <c:pt idx="18">
                  <c:v>6</c:v>
                </c:pt>
                <c:pt idx="19">
                  <c:v>-48</c:v>
                </c:pt>
                <c:pt idx="20">
                  <c:v>-190</c:v>
                </c:pt>
                <c:pt idx="21">
                  <c:v>-315</c:v>
                </c:pt>
                <c:pt idx="22">
                  <c:v>-275</c:v>
                </c:pt>
                <c:pt idx="23">
                  <c:v>-299</c:v>
                </c:pt>
                <c:pt idx="24">
                  <c:v>-319</c:v>
                </c:pt>
                <c:pt idx="25">
                  <c:v>-256</c:v>
                </c:pt>
                <c:pt idx="26">
                  <c:v>-250</c:v>
                </c:pt>
                <c:pt idx="27">
                  <c:v>-6</c:v>
                </c:pt>
                <c:pt idx="28">
                  <c:v>408</c:v>
                </c:pt>
                <c:pt idx="29">
                  <c:v>270</c:v>
                </c:pt>
                <c:pt idx="30">
                  <c:v>-485</c:v>
                </c:pt>
                <c:pt idx="31">
                  <c:v>-103</c:v>
                </c:pt>
                <c:pt idx="32">
                  <c:v>-56</c:v>
                </c:pt>
                <c:pt idx="33">
                  <c:v>-108</c:v>
                </c:pt>
                <c:pt idx="34">
                  <c:v>68</c:v>
                </c:pt>
                <c:pt idx="35">
                  <c:v>-28</c:v>
                </c:pt>
              </c:numCache>
            </c:numRef>
          </c:val>
          <c:extLst xmlns:c16r2="http://schemas.microsoft.com/office/drawing/2015/06/chart">
            <c:ext xmlns:c16="http://schemas.microsoft.com/office/drawing/2014/chart" uri="{C3380CC4-5D6E-409C-BE32-E72D297353CC}">
              <c16:uniqueId val="{00000000-4736-4544-A1C3-67514CCE5727}"/>
            </c:ext>
          </c:extLst>
        </c:ser>
        <c:dLbls>
          <c:showLegendKey val="0"/>
          <c:showVal val="0"/>
          <c:showCatName val="0"/>
          <c:showSerName val="0"/>
          <c:showPercent val="0"/>
          <c:showBubbleSize val="0"/>
        </c:dLbls>
        <c:gapWidth val="100"/>
        <c:overlap val="-24"/>
        <c:axId val="1285965264"/>
        <c:axId val="1285959280"/>
      </c:barChart>
      <c:catAx>
        <c:axId val="128596526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5400000" spcFirstLastPara="1" vertOverflow="ellipsis"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59280"/>
        <c:crosses val="autoZero"/>
        <c:auto val="1"/>
        <c:lblAlgn val="ctr"/>
        <c:lblOffset val="100"/>
        <c:noMultiLvlLbl val="0"/>
      </c:catAx>
      <c:valAx>
        <c:axId val="1285959280"/>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r>
                  <a:rPr lang="es-EC"/>
                  <a:t>VALOR DE LOS IMPACTOS </a:t>
                </a:r>
              </a:p>
            </c:rich>
          </c:tx>
          <c:layout>
            <c:manualLayout>
              <c:xMode val="edge"/>
              <c:yMode val="edge"/>
              <c:x val="2.1361818748612323E-2"/>
              <c:y val="0.30442391739756902"/>
            </c:manualLayout>
          </c:layout>
          <c:overlay val="0"/>
          <c:spPr>
            <a:noFill/>
            <a:ln>
              <a:noFill/>
            </a:ln>
            <a:effectLst/>
          </c:spPr>
          <c:txPr>
            <a:bodyPr rot="-5400000" spcFirstLastPara="1" vertOverflow="ellipsis" vert="horz" wrap="square" anchor="ctr" anchorCtr="1"/>
            <a:lstStyle/>
            <a:p>
              <a:pPr>
                <a:defRPr sz="900" b="1" i="0" u="none" strike="noStrike" kern="1200" cap="all" baseline="0">
                  <a:solidFill>
                    <a:schemeClr val="lt1">
                      <a:lumMod val="85000"/>
                    </a:schemeClr>
                  </a:solidFill>
                  <a:latin typeface="+mn-lt"/>
                  <a:ea typeface="+mn-ea"/>
                  <a:cs typeface="+mn-cs"/>
                </a:defRPr>
              </a:pPr>
              <a:endParaRPr lang="es-EC"/>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65264"/>
        <c:crosses val="autoZero"/>
        <c:crossBetween val="between"/>
      </c:valAx>
      <c:dTable>
        <c:showHorzBorder val="1"/>
        <c:showVertBorder val="1"/>
        <c:showOutline val="1"/>
        <c:showKeys val="1"/>
        <c:spPr>
          <a:noFill/>
          <a:ln w="9525">
            <a:solidFill>
              <a:schemeClr val="lt1">
                <a:lumMod val="95000"/>
                <a:alpha val="54000"/>
              </a:schemeClr>
            </a:solid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dTable>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SIGNIFICANCIA DE LOS IMPACTOS</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6">
                  <a:lumMod val="5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11-D5B6-4FA1-A42D-23666420C6D9}"/>
              </c:ext>
            </c:extLst>
          </c:dPt>
          <c:dPt>
            <c:idx val="1"/>
            <c:invertIfNegative val="0"/>
            <c:bubble3D val="0"/>
            <c:spPr>
              <a:solidFill>
                <a:schemeClr val="accent6">
                  <a:lumMod val="75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D5B6-4FA1-A42D-23666420C6D9}"/>
              </c:ext>
            </c:extLst>
          </c:dPt>
          <c:dPt>
            <c:idx val="2"/>
            <c:invertIfNegative val="0"/>
            <c:bubble3D val="0"/>
            <c:spPr>
              <a:solidFill>
                <a:schemeClr val="accent6">
                  <a:lumMod val="60000"/>
                  <a:lumOff val="4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D5B6-4FA1-A42D-23666420C6D9}"/>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5-D5B6-4FA1-A42D-23666420C6D9}"/>
              </c:ext>
            </c:extLst>
          </c:dPt>
          <c:dPt>
            <c:idx val="4"/>
            <c:invertIfNegative val="0"/>
            <c:bubble3D val="0"/>
            <c:spPr>
              <a:solidFill>
                <a:schemeClr val="accent6">
                  <a:lumMod val="20000"/>
                  <a:lumOff val="8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7-D5B6-4FA1-A42D-23666420C6D9}"/>
              </c:ext>
            </c:extLst>
          </c:dPt>
          <c:dPt>
            <c:idx val="5"/>
            <c:invertIfNegative val="0"/>
            <c:bubble3D val="0"/>
            <c:spPr>
              <a:solidFill>
                <a:schemeClr val="accent2">
                  <a:lumMod val="20000"/>
                  <a:lumOff val="8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9-D5B6-4FA1-A42D-23666420C6D9}"/>
              </c:ext>
            </c:extLst>
          </c:dPt>
          <c:dPt>
            <c:idx val="6"/>
            <c:invertIfNegative val="0"/>
            <c:bubble3D val="0"/>
            <c:spPr>
              <a:solidFill>
                <a:schemeClr val="accent2">
                  <a:lumMod val="40000"/>
                  <a:lumOff val="6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B-D5B6-4FA1-A42D-23666420C6D9}"/>
              </c:ext>
            </c:extLst>
          </c:dPt>
          <c:dPt>
            <c:idx val="7"/>
            <c:invertIfNegative val="0"/>
            <c:bubble3D val="0"/>
            <c:spPr>
              <a:solidFill>
                <a:schemeClr val="accent2">
                  <a:lumMod val="60000"/>
                  <a:lumOff val="4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D-D5B6-4FA1-A42D-23666420C6D9}"/>
              </c:ext>
            </c:extLst>
          </c:dPt>
          <c:dPt>
            <c:idx val="8"/>
            <c:invertIfNegative val="0"/>
            <c:bubble3D val="0"/>
            <c:spPr>
              <a:solidFill>
                <a:schemeClr val="accent2">
                  <a:lumMod val="75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F-D5B6-4FA1-A42D-23666420C6D9}"/>
              </c:ext>
            </c:extLst>
          </c:dPt>
          <c:dPt>
            <c:idx val="9"/>
            <c:invertIfNegative val="0"/>
            <c:bubble3D val="0"/>
            <c:spPr>
              <a:solidFill>
                <a:schemeClr val="accent2">
                  <a:lumMod val="50000"/>
                </a:schemeClr>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12-D5B6-4FA1-A42D-23666420C6D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'RESULTADOS OPER.'!$C$93:$C$102</c:f>
              <c:strCache>
                <c:ptCount val="10"/>
                <c:pt idx="0">
                  <c:v>+MS</c:v>
                </c:pt>
                <c:pt idx="1">
                  <c:v>+S</c:v>
                </c:pt>
                <c:pt idx="2">
                  <c:v>+MEDS</c:v>
                </c:pt>
                <c:pt idx="3">
                  <c:v>+PS</c:v>
                </c:pt>
                <c:pt idx="4">
                  <c:v>+NS</c:v>
                </c:pt>
                <c:pt idx="5">
                  <c:v>-NS</c:v>
                </c:pt>
                <c:pt idx="6">
                  <c:v>-PS</c:v>
                </c:pt>
                <c:pt idx="7">
                  <c:v>-MEDS</c:v>
                </c:pt>
                <c:pt idx="8">
                  <c:v>-S</c:v>
                </c:pt>
                <c:pt idx="9">
                  <c:v>- MS</c:v>
                </c:pt>
              </c:strCache>
            </c:strRef>
          </c:cat>
          <c:val>
            <c:numRef>
              <c:f>'RESULTADOS OPER.'!$F$93:$F$102</c:f>
              <c:numCache>
                <c:formatCode>General</c:formatCode>
                <c:ptCount val="10"/>
                <c:pt idx="0">
                  <c:v>0</c:v>
                </c:pt>
                <c:pt idx="1">
                  <c:v>3</c:v>
                </c:pt>
                <c:pt idx="2">
                  <c:v>8</c:v>
                </c:pt>
                <c:pt idx="3">
                  <c:v>6</c:v>
                </c:pt>
                <c:pt idx="4">
                  <c:v>6</c:v>
                </c:pt>
                <c:pt idx="5">
                  <c:v>-37</c:v>
                </c:pt>
                <c:pt idx="6">
                  <c:v>-57</c:v>
                </c:pt>
                <c:pt idx="7">
                  <c:v>-18</c:v>
                </c:pt>
                <c:pt idx="8">
                  <c:v>-17</c:v>
                </c:pt>
                <c:pt idx="9">
                  <c:v>-2</c:v>
                </c:pt>
              </c:numCache>
            </c:numRef>
          </c:val>
          <c:extLst xmlns:c16r2="http://schemas.microsoft.com/office/drawing/2015/06/chart">
            <c:ext xmlns:c16="http://schemas.microsoft.com/office/drawing/2014/chart" uri="{C3380CC4-5D6E-409C-BE32-E72D297353CC}">
              <c16:uniqueId val="{00000010-D5B6-4FA1-A42D-23666420C6D9}"/>
            </c:ext>
          </c:extLst>
        </c:ser>
        <c:dLbls>
          <c:showLegendKey val="0"/>
          <c:showVal val="1"/>
          <c:showCatName val="0"/>
          <c:showSerName val="0"/>
          <c:showPercent val="0"/>
          <c:showBubbleSize val="0"/>
        </c:dLbls>
        <c:gapWidth val="150"/>
        <c:overlap val="-25"/>
        <c:axId val="1285958736"/>
        <c:axId val="1285960912"/>
      </c:barChart>
      <c:catAx>
        <c:axId val="1285958736"/>
        <c:scaling>
          <c:orientation val="minMax"/>
        </c:scaling>
        <c:delete val="0"/>
        <c:axPos val="b"/>
        <c:numFmt formatCode="General" sourceLinked="1"/>
        <c:majorTickMark val="none"/>
        <c:minorTickMark val="none"/>
        <c:tickLblPos val="nextTo"/>
        <c:spPr>
          <a:solidFill>
            <a:schemeClr val="tx1"/>
          </a:solid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1285960912"/>
        <c:crosses val="autoZero"/>
        <c:auto val="1"/>
        <c:lblAlgn val="ctr"/>
        <c:lblOffset val="100"/>
        <c:noMultiLvlLbl val="0"/>
      </c:catAx>
      <c:valAx>
        <c:axId val="1285960912"/>
        <c:scaling>
          <c:orientation val="minMax"/>
        </c:scaling>
        <c:delete val="1"/>
        <c:axPos val="l"/>
        <c:numFmt formatCode="General" sourceLinked="1"/>
        <c:majorTickMark val="none"/>
        <c:minorTickMark val="none"/>
        <c:tickLblPos val="nextTo"/>
        <c:crossAx val="1285958736"/>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rtl="0">
            <a:defRPr sz="900" b="0" i="0" u="none" strike="noStrike" kern="1200" baseline="0">
              <a:solidFill>
                <a:schemeClr val="lt1">
                  <a:lumMod val="85000"/>
                </a:schemeClr>
              </a:solidFill>
              <a:latin typeface="+mn-lt"/>
              <a:ea typeface="+mn-ea"/>
              <a:cs typeface="+mn-cs"/>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SIGNIFICANCIA IMPACTOS NEGATIVOS</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pieChart>
        <c:varyColors val="1"/>
        <c:ser>
          <c:idx val="0"/>
          <c:order val="0"/>
          <c:dPt>
            <c:idx val="0"/>
            <c:bubble3D val="0"/>
            <c:spPr>
              <a:solidFill>
                <a:schemeClr val="accent2">
                  <a:lumMod val="20000"/>
                  <a:lumOff val="8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34CC-439D-9484-7B4CA751A187}"/>
              </c:ext>
            </c:extLst>
          </c:dPt>
          <c:dPt>
            <c:idx val="1"/>
            <c:bubble3D val="0"/>
            <c:spPr>
              <a:solidFill>
                <a:schemeClr val="accent2">
                  <a:lumMod val="40000"/>
                  <a:lumOff val="6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34CC-439D-9484-7B4CA751A187}"/>
              </c:ext>
            </c:extLst>
          </c:dPt>
          <c:dPt>
            <c:idx val="2"/>
            <c:bubble3D val="0"/>
            <c:spPr>
              <a:solidFill>
                <a:schemeClr val="accent2">
                  <a:lumMod val="60000"/>
                  <a:lumOff val="4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5-34CC-439D-9484-7B4CA751A187}"/>
              </c:ext>
            </c:extLst>
          </c:dPt>
          <c:dPt>
            <c:idx val="3"/>
            <c:bubble3D val="0"/>
            <c:spPr>
              <a:solidFill>
                <a:schemeClr val="accent2">
                  <a:lumMod val="75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7-34CC-439D-9484-7B4CA751A187}"/>
              </c:ext>
            </c:extLst>
          </c:dPt>
          <c:dPt>
            <c:idx val="4"/>
            <c:bubble3D val="0"/>
            <c:spPr>
              <a:solidFill>
                <a:schemeClr val="accent2">
                  <a:lumMod val="50000"/>
                </a:schemeClr>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9-34CC-439D-9484-7B4CA751A18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15:layout/>
              </c:ext>
            </c:extLst>
          </c:dLbls>
          <c:cat>
            <c:strRef>
              <c:f>'RESULTADOS OPER.'!$C$98:$C$102</c:f>
              <c:strCache>
                <c:ptCount val="5"/>
                <c:pt idx="0">
                  <c:v>-NS</c:v>
                </c:pt>
                <c:pt idx="1">
                  <c:v>-PS</c:v>
                </c:pt>
                <c:pt idx="2">
                  <c:v>-MEDS</c:v>
                </c:pt>
                <c:pt idx="3">
                  <c:v>-S</c:v>
                </c:pt>
                <c:pt idx="4">
                  <c:v>- MS</c:v>
                </c:pt>
              </c:strCache>
            </c:strRef>
          </c:cat>
          <c:val>
            <c:numRef>
              <c:f>'RESULTADOS OPER.'!$F$98:$F$102</c:f>
              <c:numCache>
                <c:formatCode>General</c:formatCode>
                <c:ptCount val="5"/>
                <c:pt idx="0">
                  <c:v>-37</c:v>
                </c:pt>
                <c:pt idx="1">
                  <c:v>-57</c:v>
                </c:pt>
                <c:pt idx="2">
                  <c:v>-18</c:v>
                </c:pt>
                <c:pt idx="3">
                  <c:v>-17</c:v>
                </c:pt>
                <c:pt idx="4">
                  <c:v>-2</c:v>
                </c:pt>
              </c:numCache>
            </c:numRef>
          </c:val>
          <c:extLst xmlns:c16r2="http://schemas.microsoft.com/office/drawing/2015/06/chart">
            <c:ext xmlns:c16="http://schemas.microsoft.com/office/drawing/2014/chart" uri="{C3380CC4-5D6E-409C-BE32-E72D297353CC}">
              <c16:uniqueId val="{0000000A-34CC-439D-9484-7B4CA751A187}"/>
            </c:ext>
          </c:extLst>
        </c:ser>
        <c:dLbls>
          <c:dLblPos val="ctr"/>
          <c:showLegendKey val="0"/>
          <c:showVal val="0"/>
          <c:showCatName val="0"/>
          <c:showSerName val="0"/>
          <c:showPercent val="1"/>
          <c:showBubbleSize val="0"/>
          <c:showLeaderLines val="1"/>
        </c:dLbls>
        <c:firstSliceAng val="20"/>
      </c:pie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57">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33</xdr:col>
      <xdr:colOff>544286</xdr:colOff>
      <xdr:row>2</xdr:row>
      <xdr:rowOff>438148</xdr:rowOff>
    </xdr:from>
    <xdr:to>
      <xdr:col>49</xdr:col>
      <xdr:colOff>27213</xdr:colOff>
      <xdr:row>34</xdr:row>
      <xdr:rowOff>231322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40820</xdr:colOff>
      <xdr:row>37</xdr:row>
      <xdr:rowOff>166007</xdr:rowOff>
    </xdr:from>
    <xdr:to>
      <xdr:col>48</xdr:col>
      <xdr:colOff>367393</xdr:colOff>
      <xdr:row>75</xdr:row>
      <xdr:rowOff>95251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320488</xdr:colOff>
      <xdr:row>90</xdr:row>
      <xdr:rowOff>6723</xdr:rowOff>
    </xdr:from>
    <xdr:to>
      <xdr:col>21</xdr:col>
      <xdr:colOff>103909</xdr:colOff>
      <xdr:row>100</xdr:row>
      <xdr:rowOff>156882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229714</xdr:colOff>
      <xdr:row>90</xdr:row>
      <xdr:rowOff>59129</xdr:rowOff>
    </xdr:from>
    <xdr:to>
      <xdr:col>29</xdr:col>
      <xdr:colOff>140154</xdr:colOff>
      <xdr:row>97</xdr:row>
      <xdr:rowOff>381000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313767</xdr:colOff>
      <xdr:row>99</xdr:row>
      <xdr:rowOff>182568</xdr:rowOff>
    </xdr:from>
    <xdr:to>
      <xdr:col>30</xdr:col>
      <xdr:colOff>82444</xdr:colOff>
      <xdr:row>119</xdr:row>
      <xdr:rowOff>24565</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352426</xdr:colOff>
      <xdr:row>1</xdr:row>
      <xdr:rowOff>123825</xdr:rowOff>
    </xdr:from>
    <xdr:to>
      <xdr:col>28</xdr:col>
      <xdr:colOff>628650</xdr:colOff>
      <xdr:row>22</xdr:row>
      <xdr:rowOff>9525</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727363</xdr:colOff>
      <xdr:row>25</xdr:row>
      <xdr:rowOff>0</xdr:rowOff>
    </xdr:from>
    <xdr:to>
      <xdr:col>32</xdr:col>
      <xdr:colOff>138544</xdr:colOff>
      <xdr:row>40</xdr:row>
      <xdr:rowOff>180975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606238</xdr:colOff>
      <xdr:row>91</xdr:row>
      <xdr:rowOff>16248</xdr:rowOff>
    </xdr:from>
    <xdr:to>
      <xdr:col>15</xdr:col>
      <xdr:colOff>202826</xdr:colOff>
      <xdr:row>101</xdr:row>
      <xdr:rowOff>166407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174419</xdr:colOff>
      <xdr:row>101</xdr:row>
      <xdr:rowOff>44531</xdr:rowOff>
    </xdr:from>
    <xdr:to>
      <xdr:col>24</xdr:col>
      <xdr:colOff>528205</xdr:colOff>
      <xdr:row>119</xdr:row>
      <xdr:rowOff>102424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191738</xdr:colOff>
      <xdr:row>91</xdr:row>
      <xdr:rowOff>21029</xdr:rowOff>
    </xdr:from>
    <xdr:to>
      <xdr:col>23</xdr:col>
      <xdr:colOff>545524</xdr:colOff>
      <xdr:row>99</xdr:row>
      <xdr:rowOff>584861</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17</xdr:col>
      <xdr:colOff>0</xdr:colOff>
      <xdr:row>2</xdr:row>
      <xdr:rowOff>0</xdr:rowOff>
    </xdr:from>
    <xdr:to>
      <xdr:col>26</xdr:col>
      <xdr:colOff>276224</xdr:colOff>
      <xdr:row>22</xdr:row>
      <xdr:rowOff>59147</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27</xdr:row>
      <xdr:rowOff>0</xdr:rowOff>
    </xdr:from>
    <xdr:to>
      <xdr:col>26</xdr:col>
      <xdr:colOff>276224</xdr:colOff>
      <xdr:row>42</xdr:row>
      <xdr:rowOff>117126</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549088</xdr:colOff>
      <xdr:row>91</xdr:row>
      <xdr:rowOff>6723</xdr:rowOff>
    </xdr:from>
    <xdr:to>
      <xdr:col>15</xdr:col>
      <xdr:colOff>145676</xdr:colOff>
      <xdr:row>101</xdr:row>
      <xdr:rowOff>156882</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106</xdr:row>
      <xdr:rowOff>166007</xdr:rowOff>
    </xdr:from>
    <xdr:to>
      <xdr:col>7</xdr:col>
      <xdr:colOff>353786</xdr:colOff>
      <xdr:row>125</xdr:row>
      <xdr:rowOff>149679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200026</xdr:colOff>
      <xdr:row>106</xdr:row>
      <xdr:rowOff>47625</xdr:rowOff>
    </xdr:from>
    <xdr:to>
      <xdr:col>17</xdr:col>
      <xdr:colOff>563337</xdr:colOff>
      <xdr:row>125</xdr:row>
      <xdr:rowOff>31297</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34" zoomScale="115" zoomScaleNormal="115" workbookViewId="0">
      <selection activeCell="A35" sqref="A35:G43"/>
    </sheetView>
  </sheetViews>
  <sheetFormatPr baseColWidth="10" defaultColWidth="9.140625" defaultRowHeight="15" x14ac:dyDescent="0.25"/>
  <cols>
    <col min="1" max="1" width="22.28515625" style="1" bestFit="1" customWidth="1"/>
    <col min="2" max="2" width="20.28515625" style="1" customWidth="1"/>
    <col min="3" max="3" width="5.7109375" style="1" customWidth="1"/>
    <col min="4" max="4" width="20.85546875" style="1" customWidth="1"/>
    <col min="5" max="5" width="37.28515625" style="1" customWidth="1"/>
    <col min="6" max="6" width="66.85546875" style="2" customWidth="1"/>
    <col min="7" max="7" width="44.7109375" style="172" customWidth="1"/>
    <col min="8" max="8" width="44.7109375" customWidth="1"/>
  </cols>
  <sheetData>
    <row r="1" spans="1:7" x14ac:dyDescent="0.25">
      <c r="A1" s="173" t="s">
        <v>0</v>
      </c>
      <c r="B1" s="174" t="s">
        <v>1</v>
      </c>
      <c r="C1" s="174" t="s">
        <v>46</v>
      </c>
      <c r="D1" s="174" t="s">
        <v>202</v>
      </c>
      <c r="E1" s="174" t="s">
        <v>2</v>
      </c>
      <c r="F1" s="174" t="s">
        <v>16</v>
      </c>
      <c r="G1" s="183" t="s">
        <v>284</v>
      </c>
    </row>
    <row r="2" spans="1:7" ht="132" x14ac:dyDescent="0.25">
      <c r="A2" s="384" t="s">
        <v>3</v>
      </c>
      <c r="B2" s="380" t="s">
        <v>203</v>
      </c>
      <c r="C2" s="179">
        <v>1</v>
      </c>
      <c r="D2" s="175" t="s">
        <v>55</v>
      </c>
      <c r="E2" s="175" t="s">
        <v>56</v>
      </c>
      <c r="F2" s="175" t="s">
        <v>368</v>
      </c>
      <c r="G2" s="178" t="s">
        <v>316</v>
      </c>
    </row>
    <row r="3" spans="1:7" ht="72" x14ac:dyDescent="0.25">
      <c r="A3" s="384"/>
      <c r="B3" s="380"/>
      <c r="C3" s="179">
        <v>2</v>
      </c>
      <c r="D3" s="175" t="s">
        <v>57</v>
      </c>
      <c r="E3" s="175" t="s">
        <v>204</v>
      </c>
      <c r="F3" s="175" t="s">
        <v>244</v>
      </c>
      <c r="G3" s="178" t="s">
        <v>303</v>
      </c>
    </row>
    <row r="4" spans="1:7" ht="108" x14ac:dyDescent="0.25">
      <c r="A4" s="384"/>
      <c r="B4" s="380"/>
      <c r="C4" s="179">
        <v>3</v>
      </c>
      <c r="D4" s="175" t="s">
        <v>20</v>
      </c>
      <c r="E4" s="175" t="s">
        <v>205</v>
      </c>
      <c r="F4" s="175" t="s">
        <v>245</v>
      </c>
      <c r="G4" s="178" t="s">
        <v>369</v>
      </c>
    </row>
    <row r="5" spans="1:7" ht="84" x14ac:dyDescent="0.25">
      <c r="A5" s="384"/>
      <c r="B5" s="380"/>
      <c r="C5" s="179">
        <v>4</v>
      </c>
      <c r="D5" s="175" t="s">
        <v>21</v>
      </c>
      <c r="E5" s="175" t="s">
        <v>17</v>
      </c>
      <c r="F5" s="175" t="s">
        <v>370</v>
      </c>
      <c r="G5" s="178" t="s">
        <v>371</v>
      </c>
    </row>
    <row r="6" spans="1:7" ht="60" x14ac:dyDescent="0.25">
      <c r="A6" s="384"/>
      <c r="B6" s="380"/>
      <c r="C6" s="179">
        <v>5</v>
      </c>
      <c r="D6" s="175" t="s">
        <v>22</v>
      </c>
      <c r="E6" s="175" t="s">
        <v>18</v>
      </c>
      <c r="F6" s="175" t="s">
        <v>246</v>
      </c>
      <c r="G6" s="178" t="s">
        <v>306</v>
      </c>
    </row>
    <row r="7" spans="1:7" ht="135.75" customHeight="1" x14ac:dyDescent="0.25">
      <c r="A7" s="384"/>
      <c r="B7" s="380"/>
      <c r="C7" s="179">
        <v>6</v>
      </c>
      <c r="D7" s="175" t="s">
        <v>23</v>
      </c>
      <c r="E7" s="175" t="s">
        <v>47</v>
      </c>
      <c r="F7" s="175" t="s">
        <v>247</v>
      </c>
      <c r="G7" s="178" t="s">
        <v>287</v>
      </c>
    </row>
    <row r="8" spans="1:7" ht="96" x14ac:dyDescent="0.25">
      <c r="A8" s="384"/>
      <c r="B8" s="380"/>
      <c r="C8" s="179">
        <v>7</v>
      </c>
      <c r="D8" s="175" t="s">
        <v>206</v>
      </c>
      <c r="E8" s="175" t="s">
        <v>48</v>
      </c>
      <c r="F8" s="175" t="s">
        <v>248</v>
      </c>
      <c r="G8" s="178" t="s">
        <v>319</v>
      </c>
    </row>
    <row r="9" spans="1:7" ht="132" x14ac:dyDescent="0.25">
      <c r="A9" s="384"/>
      <c r="B9" s="380"/>
      <c r="C9" s="179">
        <v>8</v>
      </c>
      <c r="D9" s="175" t="s">
        <v>207</v>
      </c>
      <c r="E9" s="182" t="s">
        <v>208</v>
      </c>
      <c r="F9" s="175" t="s">
        <v>249</v>
      </c>
      <c r="G9" s="178" t="s">
        <v>317</v>
      </c>
    </row>
    <row r="10" spans="1:7" ht="252" x14ac:dyDescent="0.25">
      <c r="A10" s="384"/>
      <c r="B10" s="380" t="s">
        <v>209</v>
      </c>
      <c r="C10" s="179">
        <v>9</v>
      </c>
      <c r="D10" s="175" t="s">
        <v>210</v>
      </c>
      <c r="E10" s="175" t="s">
        <v>250</v>
      </c>
      <c r="F10" s="176" t="s">
        <v>251</v>
      </c>
      <c r="G10" s="178" t="s">
        <v>320</v>
      </c>
    </row>
    <row r="11" spans="1:7" ht="84" x14ac:dyDescent="0.25">
      <c r="A11" s="384"/>
      <c r="B11" s="380"/>
      <c r="C11" s="179">
        <v>10</v>
      </c>
      <c r="D11" s="175" t="s">
        <v>211</v>
      </c>
      <c r="E11" s="175" t="s">
        <v>212</v>
      </c>
      <c r="F11" s="175" t="s">
        <v>246</v>
      </c>
      <c r="G11" s="178" t="s">
        <v>313</v>
      </c>
    </row>
    <row r="12" spans="1:7" ht="120" x14ac:dyDescent="0.25">
      <c r="A12" s="384"/>
      <c r="B12" s="380"/>
      <c r="C12" s="179">
        <v>11</v>
      </c>
      <c r="D12" s="175" t="s">
        <v>213</v>
      </c>
      <c r="E12" s="175" t="s">
        <v>7</v>
      </c>
      <c r="F12" s="175" t="s">
        <v>252</v>
      </c>
      <c r="G12" s="178" t="s">
        <v>322</v>
      </c>
    </row>
    <row r="13" spans="1:7" ht="72" x14ac:dyDescent="0.25">
      <c r="A13" s="384"/>
      <c r="B13" s="175" t="s">
        <v>38</v>
      </c>
      <c r="C13" s="179">
        <v>12</v>
      </c>
      <c r="D13" s="175" t="s">
        <v>24</v>
      </c>
      <c r="E13" s="175" t="s">
        <v>4</v>
      </c>
      <c r="F13" s="175" t="s">
        <v>253</v>
      </c>
      <c r="G13" s="178" t="s">
        <v>307</v>
      </c>
    </row>
    <row r="14" spans="1:7" ht="60" x14ac:dyDescent="0.25">
      <c r="A14" s="384"/>
      <c r="B14" s="381" t="s">
        <v>214</v>
      </c>
      <c r="C14" s="179">
        <v>13</v>
      </c>
      <c r="D14" s="175" t="s">
        <v>215</v>
      </c>
      <c r="E14" s="175" t="s">
        <v>5</v>
      </c>
      <c r="F14" s="175" t="s">
        <v>254</v>
      </c>
      <c r="G14" s="178" t="s">
        <v>308</v>
      </c>
    </row>
    <row r="15" spans="1:7" ht="132" x14ac:dyDescent="0.25">
      <c r="A15" s="384"/>
      <c r="B15" s="382"/>
      <c r="C15" s="179">
        <v>14</v>
      </c>
      <c r="D15" s="175" t="s">
        <v>216</v>
      </c>
      <c r="E15" s="175" t="s">
        <v>217</v>
      </c>
      <c r="F15" s="175" t="s">
        <v>255</v>
      </c>
      <c r="G15" s="178" t="s">
        <v>323</v>
      </c>
    </row>
    <row r="16" spans="1:7" ht="120" x14ac:dyDescent="0.25">
      <c r="A16" s="384"/>
      <c r="B16" s="382"/>
      <c r="C16" s="179">
        <v>15</v>
      </c>
      <c r="D16" s="175" t="s">
        <v>218</v>
      </c>
      <c r="E16" s="175" t="s">
        <v>257</v>
      </c>
      <c r="F16" s="175" t="s">
        <v>256</v>
      </c>
      <c r="G16" s="178" t="s">
        <v>324</v>
      </c>
    </row>
    <row r="17" spans="1:7" ht="108" x14ac:dyDescent="0.25">
      <c r="A17" s="384"/>
      <c r="B17" s="383"/>
      <c r="C17" s="179">
        <v>16</v>
      </c>
      <c r="D17" s="175" t="s">
        <v>49</v>
      </c>
      <c r="E17" s="175" t="s">
        <v>285</v>
      </c>
      <c r="F17" s="175" t="s">
        <v>258</v>
      </c>
      <c r="G17" s="178" t="s">
        <v>325</v>
      </c>
    </row>
    <row r="18" spans="1:7" ht="144" x14ac:dyDescent="0.25">
      <c r="A18" s="384"/>
      <c r="B18" s="380" t="s">
        <v>50</v>
      </c>
      <c r="C18" s="179">
        <v>17</v>
      </c>
      <c r="D18" s="175" t="s">
        <v>25</v>
      </c>
      <c r="E18" s="175" t="s">
        <v>219</v>
      </c>
      <c r="F18" s="175" t="s">
        <v>259</v>
      </c>
      <c r="G18" s="178" t="s">
        <v>321</v>
      </c>
    </row>
    <row r="19" spans="1:7" ht="84" x14ac:dyDescent="0.25">
      <c r="A19" s="384"/>
      <c r="B19" s="380"/>
      <c r="C19" s="179">
        <v>18</v>
      </c>
      <c r="D19" s="175" t="s">
        <v>26</v>
      </c>
      <c r="E19" s="175" t="s">
        <v>220</v>
      </c>
      <c r="F19" s="175" t="s">
        <v>260</v>
      </c>
      <c r="G19" s="178" t="s">
        <v>289</v>
      </c>
    </row>
    <row r="20" spans="1:7" ht="168" x14ac:dyDescent="0.25">
      <c r="A20" s="384"/>
      <c r="B20" s="380"/>
      <c r="C20" s="179">
        <v>19</v>
      </c>
      <c r="D20" s="175" t="s">
        <v>221</v>
      </c>
      <c r="E20" s="175" t="s">
        <v>222</v>
      </c>
      <c r="F20" s="175" t="s">
        <v>261</v>
      </c>
      <c r="G20" s="178" t="s">
        <v>314</v>
      </c>
    </row>
    <row r="21" spans="1:7" ht="192" x14ac:dyDescent="0.25">
      <c r="A21" s="384"/>
      <c r="B21" s="180" t="s">
        <v>223</v>
      </c>
      <c r="C21" s="179">
        <v>20</v>
      </c>
      <c r="D21" s="175" t="s">
        <v>27</v>
      </c>
      <c r="E21" s="175" t="s">
        <v>6</v>
      </c>
      <c r="F21" s="175" t="s">
        <v>262</v>
      </c>
      <c r="G21" s="178" t="s">
        <v>315</v>
      </c>
    </row>
    <row r="22" spans="1:7" ht="120" x14ac:dyDescent="0.25">
      <c r="A22" s="384"/>
      <c r="B22" s="180" t="s">
        <v>224</v>
      </c>
      <c r="C22" s="179">
        <v>21</v>
      </c>
      <c r="D22" s="175" t="s">
        <v>96</v>
      </c>
      <c r="E22" s="175" t="s">
        <v>225</v>
      </c>
      <c r="F22" s="175" t="s">
        <v>263</v>
      </c>
      <c r="G22" s="178" t="s">
        <v>286</v>
      </c>
    </row>
    <row r="23" spans="1:7" ht="156" x14ac:dyDescent="0.25">
      <c r="A23" s="384"/>
      <c r="B23" s="175" t="s">
        <v>226</v>
      </c>
      <c r="C23" s="179">
        <v>22</v>
      </c>
      <c r="D23" s="175" t="s">
        <v>28</v>
      </c>
      <c r="E23" s="175" t="s">
        <v>227</v>
      </c>
      <c r="F23" s="175" t="s">
        <v>264</v>
      </c>
      <c r="G23" s="178" t="s">
        <v>290</v>
      </c>
    </row>
    <row r="24" spans="1:7" ht="108" x14ac:dyDescent="0.25">
      <c r="A24" s="384"/>
      <c r="B24" s="175" t="s">
        <v>51</v>
      </c>
      <c r="C24" s="179">
        <v>23</v>
      </c>
      <c r="D24" s="175" t="s">
        <v>51</v>
      </c>
      <c r="E24" s="175" t="s">
        <v>200</v>
      </c>
      <c r="F24" s="175" t="s">
        <v>265</v>
      </c>
      <c r="G24" s="178" t="s">
        <v>309</v>
      </c>
    </row>
    <row r="25" spans="1:7" ht="60" x14ac:dyDescent="0.25">
      <c r="A25" s="384"/>
      <c r="B25" s="175" t="s">
        <v>19</v>
      </c>
      <c r="C25" s="179">
        <v>24</v>
      </c>
      <c r="D25" s="175"/>
      <c r="E25" s="175" t="s">
        <v>52</v>
      </c>
      <c r="F25" s="175" t="s">
        <v>266</v>
      </c>
      <c r="G25" s="178" t="s">
        <v>291</v>
      </c>
    </row>
    <row r="26" spans="1:7" ht="156" x14ac:dyDescent="0.25">
      <c r="A26" s="384"/>
      <c r="B26" s="175" t="s">
        <v>40</v>
      </c>
      <c r="C26" s="179">
        <v>25</v>
      </c>
      <c r="D26" s="175" t="s">
        <v>29</v>
      </c>
      <c r="E26" s="175" t="s">
        <v>228</v>
      </c>
      <c r="F26" s="175" t="s">
        <v>267</v>
      </c>
      <c r="G26" s="178" t="s">
        <v>292</v>
      </c>
    </row>
    <row r="27" spans="1:7" ht="96" x14ac:dyDescent="0.25">
      <c r="A27" s="384"/>
      <c r="B27" s="175" t="s">
        <v>192</v>
      </c>
      <c r="C27" s="179">
        <v>26</v>
      </c>
      <c r="D27" s="175"/>
      <c r="E27" s="175" t="s">
        <v>229</v>
      </c>
      <c r="F27" s="175" t="s">
        <v>268</v>
      </c>
      <c r="G27" s="178" t="s">
        <v>293</v>
      </c>
    </row>
    <row r="28" spans="1:7" ht="108" x14ac:dyDescent="0.25">
      <c r="A28" s="379" t="s">
        <v>53</v>
      </c>
      <c r="B28" s="175" t="s">
        <v>41</v>
      </c>
      <c r="C28" s="179">
        <v>27</v>
      </c>
      <c r="D28" s="175" t="s">
        <v>30</v>
      </c>
      <c r="E28" s="175" t="s">
        <v>8</v>
      </c>
      <c r="F28" s="175" t="s">
        <v>269</v>
      </c>
      <c r="G28" s="178" t="s">
        <v>310</v>
      </c>
    </row>
    <row r="29" spans="1:7" ht="120" x14ac:dyDescent="0.25">
      <c r="A29" s="379"/>
      <c r="B29" s="175" t="s">
        <v>42</v>
      </c>
      <c r="C29" s="179">
        <v>28</v>
      </c>
      <c r="D29" s="175"/>
      <c r="E29" s="175" t="s">
        <v>230</v>
      </c>
      <c r="F29" s="175" t="s">
        <v>271</v>
      </c>
      <c r="G29" s="178" t="s">
        <v>311</v>
      </c>
    </row>
    <row r="30" spans="1:7" ht="168" x14ac:dyDescent="0.25">
      <c r="A30" s="379"/>
      <c r="B30" s="380" t="s">
        <v>103</v>
      </c>
      <c r="C30" s="179">
        <v>29</v>
      </c>
      <c r="D30" s="175" t="s">
        <v>142</v>
      </c>
      <c r="E30" s="175" t="s">
        <v>231</v>
      </c>
      <c r="F30" s="175" t="s">
        <v>294</v>
      </c>
      <c r="G30" s="178" t="s">
        <v>318</v>
      </c>
    </row>
    <row r="31" spans="1:7" ht="156" x14ac:dyDescent="0.25">
      <c r="A31" s="379"/>
      <c r="B31" s="380"/>
      <c r="C31" s="179">
        <v>30</v>
      </c>
      <c r="D31" s="175" t="s">
        <v>99</v>
      </c>
      <c r="E31" s="175" t="s">
        <v>100</v>
      </c>
      <c r="F31" s="175" t="s">
        <v>295</v>
      </c>
      <c r="G31" s="178" t="s">
        <v>296</v>
      </c>
    </row>
    <row r="32" spans="1:7" ht="96" x14ac:dyDescent="0.25">
      <c r="A32" s="379"/>
      <c r="B32" s="380"/>
      <c r="C32" s="179">
        <v>31</v>
      </c>
      <c r="D32" s="175" t="s">
        <v>143</v>
      </c>
      <c r="E32" s="175" t="s">
        <v>270</v>
      </c>
      <c r="F32" s="175" t="s">
        <v>272</v>
      </c>
      <c r="G32" s="178" t="s">
        <v>297</v>
      </c>
    </row>
    <row r="33" spans="1:7" ht="156" x14ac:dyDescent="0.25">
      <c r="A33" s="379"/>
      <c r="B33" s="380"/>
      <c r="C33" s="179">
        <v>32</v>
      </c>
      <c r="D33" s="175" t="s">
        <v>102</v>
      </c>
      <c r="E33" s="175" t="s">
        <v>232</v>
      </c>
      <c r="F33" s="175" t="s">
        <v>273</v>
      </c>
      <c r="G33" s="178" t="s">
        <v>298</v>
      </c>
    </row>
    <row r="34" spans="1:7" ht="96" x14ac:dyDescent="0.25">
      <c r="A34" s="379"/>
      <c r="B34" s="180" t="s">
        <v>187</v>
      </c>
      <c r="C34" s="179">
        <v>33</v>
      </c>
      <c r="D34" s="175"/>
      <c r="E34" s="175" t="s">
        <v>197</v>
      </c>
      <c r="F34" s="175" t="s">
        <v>274</v>
      </c>
      <c r="G34" s="178" t="s">
        <v>304</v>
      </c>
    </row>
    <row r="35" spans="1:7" ht="120" x14ac:dyDescent="0.25">
      <c r="A35" s="379" t="s">
        <v>9</v>
      </c>
      <c r="B35" s="175" t="s">
        <v>43</v>
      </c>
      <c r="C35" s="179">
        <v>34</v>
      </c>
      <c r="D35" s="175"/>
      <c r="E35" s="175" t="s">
        <v>54</v>
      </c>
      <c r="F35" s="175" t="s">
        <v>275</v>
      </c>
      <c r="G35" s="178" t="s">
        <v>305</v>
      </c>
    </row>
    <row r="36" spans="1:7" ht="84" x14ac:dyDescent="0.25">
      <c r="A36" s="379"/>
      <c r="B36" s="380" t="s">
        <v>44</v>
      </c>
      <c r="C36" s="179">
        <v>35</v>
      </c>
      <c r="D36" s="175" t="s">
        <v>31</v>
      </c>
      <c r="E36" s="175" t="s">
        <v>10</v>
      </c>
      <c r="F36" s="175" t="s">
        <v>276</v>
      </c>
      <c r="G36" s="178" t="s">
        <v>299</v>
      </c>
    </row>
    <row r="37" spans="1:7" ht="84" x14ac:dyDescent="0.25">
      <c r="A37" s="379"/>
      <c r="B37" s="380"/>
      <c r="C37" s="179">
        <v>36</v>
      </c>
      <c r="D37" s="175" t="s">
        <v>32</v>
      </c>
      <c r="E37" s="175" t="s">
        <v>11</v>
      </c>
      <c r="F37" s="175" t="s">
        <v>277</v>
      </c>
      <c r="G37" s="178" t="s">
        <v>300</v>
      </c>
    </row>
    <row r="38" spans="1:7" ht="72" x14ac:dyDescent="0.25">
      <c r="A38" s="379"/>
      <c r="B38" s="380"/>
      <c r="C38" s="179">
        <v>37</v>
      </c>
      <c r="D38" s="175" t="s">
        <v>33</v>
      </c>
      <c r="E38" s="175" t="s">
        <v>12</v>
      </c>
      <c r="F38" s="175" t="s">
        <v>278</v>
      </c>
      <c r="G38" s="178" t="s">
        <v>288</v>
      </c>
    </row>
    <row r="39" spans="1:7" ht="120" x14ac:dyDescent="0.25">
      <c r="A39" s="379"/>
      <c r="B39" s="380"/>
      <c r="C39" s="179">
        <v>38</v>
      </c>
      <c r="D39" s="175" t="s">
        <v>233</v>
      </c>
      <c r="E39" s="175" t="s">
        <v>13</v>
      </c>
      <c r="F39" s="175" t="s">
        <v>279</v>
      </c>
      <c r="G39" s="178" t="s">
        <v>301</v>
      </c>
    </row>
    <row r="40" spans="1:7" ht="96" x14ac:dyDescent="0.25">
      <c r="A40" s="379"/>
      <c r="B40" s="380"/>
      <c r="C40" s="179">
        <v>39</v>
      </c>
      <c r="D40" s="175" t="s">
        <v>234</v>
      </c>
      <c r="E40" s="175" t="s">
        <v>235</v>
      </c>
      <c r="F40" s="175" t="s">
        <v>280</v>
      </c>
      <c r="G40" s="178" t="s">
        <v>302</v>
      </c>
    </row>
    <row r="41" spans="1:7" ht="84" x14ac:dyDescent="0.25">
      <c r="A41" s="379"/>
      <c r="B41" s="380" t="s">
        <v>45</v>
      </c>
      <c r="C41" s="179">
        <v>40</v>
      </c>
      <c r="D41" s="175" t="s">
        <v>36</v>
      </c>
      <c r="E41" s="175" t="s">
        <v>15</v>
      </c>
      <c r="F41" s="175" t="s">
        <v>281</v>
      </c>
      <c r="G41" s="178" t="s">
        <v>326</v>
      </c>
    </row>
    <row r="42" spans="1:7" ht="264" x14ac:dyDescent="0.25">
      <c r="A42" s="379"/>
      <c r="B42" s="380"/>
      <c r="C42" s="179">
        <v>41</v>
      </c>
      <c r="D42" s="175" t="s">
        <v>37</v>
      </c>
      <c r="E42" s="175" t="s">
        <v>14</v>
      </c>
      <c r="F42" s="175" t="s">
        <v>282</v>
      </c>
      <c r="G42" s="178" t="s">
        <v>327</v>
      </c>
    </row>
    <row r="43" spans="1:7" ht="96" x14ac:dyDescent="0.25">
      <c r="A43" s="379"/>
      <c r="B43" s="181" t="s">
        <v>188</v>
      </c>
      <c r="C43" s="179">
        <v>42</v>
      </c>
      <c r="D43" s="181"/>
      <c r="E43" s="181" t="s">
        <v>189</v>
      </c>
      <c r="F43" s="175" t="s">
        <v>274</v>
      </c>
      <c r="G43" s="178" t="s">
        <v>312</v>
      </c>
    </row>
    <row r="52" spans="6:6" x14ac:dyDescent="0.25">
      <c r="F52" s="2" t="s">
        <v>283</v>
      </c>
    </row>
  </sheetData>
  <mergeCells count="10">
    <mergeCell ref="A35:A43"/>
    <mergeCell ref="B36:B40"/>
    <mergeCell ref="B41:B42"/>
    <mergeCell ref="B14:B17"/>
    <mergeCell ref="B2:B9"/>
    <mergeCell ref="A2:A27"/>
    <mergeCell ref="B10:B12"/>
    <mergeCell ref="A28:A34"/>
    <mergeCell ref="B30:B33"/>
    <mergeCell ref="B18:B20"/>
  </mergeCell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topLeftCell="A32" zoomScale="55" zoomScaleNormal="55" workbookViewId="0">
      <selection activeCell="H37" sqref="A1:H37"/>
    </sheetView>
  </sheetViews>
  <sheetFormatPr baseColWidth="10" defaultRowHeight="15" x14ac:dyDescent="0.25"/>
  <cols>
    <col min="1" max="1" width="25.28515625" bestFit="1" customWidth="1"/>
    <col min="2" max="2" width="20.28515625" customWidth="1"/>
    <col min="3" max="3" width="34.42578125" customWidth="1"/>
    <col min="4" max="4" width="30.140625" customWidth="1"/>
    <col min="5" max="5" width="34.7109375" customWidth="1"/>
    <col min="6" max="6" width="69" customWidth="1"/>
    <col min="7" max="7" width="20.5703125" customWidth="1"/>
    <col min="8" max="8" width="44.140625" customWidth="1"/>
  </cols>
  <sheetData>
    <row r="1" spans="1:8" x14ac:dyDescent="0.25">
      <c r="A1" s="513" t="s">
        <v>61</v>
      </c>
      <c r="B1" s="513" t="s">
        <v>449</v>
      </c>
      <c r="C1" s="513" t="s">
        <v>434</v>
      </c>
      <c r="D1" s="513" t="s">
        <v>441</v>
      </c>
      <c r="E1" s="513" t="s">
        <v>442</v>
      </c>
      <c r="F1" s="513" t="s">
        <v>435</v>
      </c>
      <c r="G1" s="513" t="s">
        <v>436</v>
      </c>
      <c r="H1" s="513" t="s">
        <v>450</v>
      </c>
    </row>
    <row r="2" spans="1:8" ht="96" x14ac:dyDescent="0.25">
      <c r="A2" s="520" t="s">
        <v>152</v>
      </c>
      <c r="B2" s="521" t="s">
        <v>331</v>
      </c>
      <c r="C2" s="515" t="s">
        <v>810</v>
      </c>
      <c r="D2" s="515" t="s">
        <v>811</v>
      </c>
      <c r="E2" s="515" t="s">
        <v>812</v>
      </c>
      <c r="F2" s="515" t="s">
        <v>813</v>
      </c>
      <c r="G2" s="513" t="s">
        <v>814</v>
      </c>
      <c r="H2" s="515" t="s">
        <v>815</v>
      </c>
    </row>
    <row r="3" spans="1:8" ht="60" x14ac:dyDescent="0.25">
      <c r="A3" s="520"/>
      <c r="B3" s="521" t="s">
        <v>333</v>
      </c>
      <c r="C3" s="515" t="s">
        <v>816</v>
      </c>
      <c r="D3" s="515" t="s">
        <v>817</v>
      </c>
      <c r="E3" s="515" t="s">
        <v>818</v>
      </c>
      <c r="F3" s="515" t="s">
        <v>819</v>
      </c>
      <c r="G3" s="513" t="s">
        <v>154</v>
      </c>
      <c r="H3" s="515" t="s">
        <v>820</v>
      </c>
    </row>
    <row r="4" spans="1:8" ht="72" x14ac:dyDescent="0.25">
      <c r="A4" s="520"/>
      <c r="B4" s="521" t="s">
        <v>335</v>
      </c>
      <c r="C4" s="515" t="s">
        <v>821</v>
      </c>
      <c r="D4" s="515" t="s">
        <v>822</v>
      </c>
      <c r="E4" s="515" t="s">
        <v>823</v>
      </c>
      <c r="F4" s="515" t="s">
        <v>824</v>
      </c>
      <c r="G4" s="513" t="s">
        <v>814</v>
      </c>
      <c r="H4" s="515" t="s">
        <v>825</v>
      </c>
    </row>
    <row r="5" spans="1:8" ht="72" x14ac:dyDescent="0.25">
      <c r="A5" s="520"/>
      <c r="B5" s="521" t="s">
        <v>336</v>
      </c>
      <c r="C5" s="515" t="s">
        <v>826</v>
      </c>
      <c r="D5" s="515" t="s">
        <v>827</v>
      </c>
      <c r="E5" s="515" t="s">
        <v>828</v>
      </c>
      <c r="F5" s="515" t="s">
        <v>829</v>
      </c>
      <c r="G5" s="513" t="s">
        <v>830</v>
      </c>
      <c r="H5" s="515" t="s">
        <v>825</v>
      </c>
    </row>
    <row r="6" spans="1:8" ht="96" x14ac:dyDescent="0.25">
      <c r="A6" s="520"/>
      <c r="B6" s="521" t="s">
        <v>372</v>
      </c>
      <c r="C6" s="515" t="s">
        <v>826</v>
      </c>
      <c r="D6" s="515" t="s">
        <v>831</v>
      </c>
      <c r="E6" s="515" t="s">
        <v>832</v>
      </c>
      <c r="F6" s="515" t="s">
        <v>833</v>
      </c>
      <c r="G6" s="513" t="s">
        <v>830</v>
      </c>
      <c r="H6" s="515" t="s">
        <v>825</v>
      </c>
    </row>
    <row r="7" spans="1:8" ht="84" x14ac:dyDescent="0.25">
      <c r="A7" s="522" t="s">
        <v>65</v>
      </c>
      <c r="B7" s="521" t="s">
        <v>337</v>
      </c>
      <c r="C7" s="515" t="s">
        <v>37</v>
      </c>
      <c r="D7" s="515" t="s">
        <v>856</v>
      </c>
      <c r="E7" s="515" t="s">
        <v>857</v>
      </c>
      <c r="F7" s="515" t="s">
        <v>858</v>
      </c>
      <c r="G7" s="513" t="s">
        <v>396</v>
      </c>
      <c r="H7" s="515" t="s">
        <v>859</v>
      </c>
    </row>
    <row r="8" spans="1:8" ht="72" x14ac:dyDescent="0.25">
      <c r="A8" s="522"/>
      <c r="B8" s="521" t="s">
        <v>338</v>
      </c>
      <c r="C8" s="515" t="s">
        <v>821</v>
      </c>
      <c r="D8" s="515" t="s">
        <v>860</v>
      </c>
      <c r="E8" s="515" t="s">
        <v>861</v>
      </c>
      <c r="F8" s="515" t="s">
        <v>862</v>
      </c>
      <c r="G8" s="513" t="s">
        <v>863</v>
      </c>
      <c r="H8" s="515" t="s">
        <v>859</v>
      </c>
    </row>
    <row r="9" spans="1:8" ht="96" x14ac:dyDescent="0.25">
      <c r="A9" s="522"/>
      <c r="B9" s="521" t="s">
        <v>339</v>
      </c>
      <c r="C9" s="515" t="s">
        <v>821</v>
      </c>
      <c r="D9" s="515" t="s">
        <v>864</v>
      </c>
      <c r="E9" s="515" t="s">
        <v>865</v>
      </c>
      <c r="F9" s="515" t="s">
        <v>866</v>
      </c>
      <c r="G9" s="513" t="s">
        <v>867</v>
      </c>
      <c r="H9" s="515" t="s">
        <v>859</v>
      </c>
    </row>
    <row r="10" spans="1:8" ht="84" x14ac:dyDescent="0.25">
      <c r="A10" s="522" t="s">
        <v>58</v>
      </c>
      <c r="B10" s="521" t="s">
        <v>240</v>
      </c>
      <c r="C10" s="515" t="s">
        <v>834</v>
      </c>
      <c r="D10" s="515" t="s">
        <v>835</v>
      </c>
      <c r="E10" s="515" t="s">
        <v>836</v>
      </c>
      <c r="F10" s="515" t="s">
        <v>837</v>
      </c>
      <c r="G10" s="513" t="s">
        <v>838</v>
      </c>
      <c r="H10" s="515" t="s">
        <v>839</v>
      </c>
    </row>
    <row r="11" spans="1:8" ht="48" x14ac:dyDescent="0.25">
      <c r="A11" s="522"/>
      <c r="B11" s="521" t="s">
        <v>340</v>
      </c>
      <c r="C11" s="515" t="s">
        <v>36</v>
      </c>
      <c r="D11" s="515" t="s">
        <v>840</v>
      </c>
      <c r="E11" s="515" t="s">
        <v>437</v>
      </c>
      <c r="F11" s="515" t="s">
        <v>841</v>
      </c>
      <c r="G11" s="513" t="s">
        <v>155</v>
      </c>
      <c r="H11" s="515" t="s">
        <v>842</v>
      </c>
    </row>
    <row r="12" spans="1:8" ht="48" x14ac:dyDescent="0.25">
      <c r="A12" s="522"/>
      <c r="B12" s="521" t="s">
        <v>341</v>
      </c>
      <c r="C12" s="515" t="s">
        <v>36</v>
      </c>
      <c r="D12" s="515" t="s">
        <v>843</v>
      </c>
      <c r="E12" s="515" t="s">
        <v>844</v>
      </c>
      <c r="F12" s="515" t="s">
        <v>845</v>
      </c>
      <c r="G12" s="513" t="s">
        <v>155</v>
      </c>
      <c r="H12" s="515" t="s">
        <v>842</v>
      </c>
    </row>
    <row r="13" spans="1:8" ht="84" x14ac:dyDescent="0.25">
      <c r="A13" s="522"/>
      <c r="B13" s="521" t="s">
        <v>342</v>
      </c>
      <c r="C13" s="515" t="s">
        <v>846</v>
      </c>
      <c r="D13" s="515" t="s">
        <v>847</v>
      </c>
      <c r="E13" s="515" t="s">
        <v>848</v>
      </c>
      <c r="F13" s="515" t="s">
        <v>849</v>
      </c>
      <c r="G13" s="513" t="s">
        <v>850</v>
      </c>
      <c r="H13" s="515" t="s">
        <v>851</v>
      </c>
    </row>
    <row r="14" spans="1:8" ht="72" x14ac:dyDescent="0.25">
      <c r="A14" s="522"/>
      <c r="B14" s="521" t="s">
        <v>343</v>
      </c>
      <c r="C14" s="515" t="s">
        <v>846</v>
      </c>
      <c r="D14" s="515" t="s">
        <v>852</v>
      </c>
      <c r="E14" s="515" t="s">
        <v>853</v>
      </c>
      <c r="F14" s="515" t="s">
        <v>854</v>
      </c>
      <c r="G14" s="513" t="s">
        <v>855</v>
      </c>
      <c r="H14" s="515" t="s">
        <v>851</v>
      </c>
    </row>
    <row r="15" spans="1:8" ht="72" x14ac:dyDescent="0.25">
      <c r="A15" s="522" t="s">
        <v>344</v>
      </c>
      <c r="B15" s="521" t="s">
        <v>241</v>
      </c>
      <c r="C15" s="515" t="s">
        <v>868</v>
      </c>
      <c r="D15" s="515" t="s">
        <v>869</v>
      </c>
      <c r="E15" s="515" t="s">
        <v>870</v>
      </c>
      <c r="F15" s="515" t="s">
        <v>871</v>
      </c>
      <c r="G15" s="513" t="s">
        <v>872</v>
      </c>
      <c r="H15" s="515" t="s">
        <v>873</v>
      </c>
    </row>
    <row r="16" spans="1:8" ht="72" x14ac:dyDescent="0.25">
      <c r="A16" s="522"/>
      <c r="B16" s="521" t="s">
        <v>135</v>
      </c>
      <c r="C16" s="515" t="s">
        <v>874</v>
      </c>
      <c r="D16" s="515" t="s">
        <v>875</v>
      </c>
      <c r="E16" s="515" t="s">
        <v>876</v>
      </c>
      <c r="F16" s="515" t="s">
        <v>877</v>
      </c>
      <c r="G16" s="513" t="s">
        <v>154</v>
      </c>
      <c r="H16" s="515" t="s">
        <v>878</v>
      </c>
    </row>
    <row r="17" spans="1:8" ht="48" x14ac:dyDescent="0.25">
      <c r="A17" s="522"/>
      <c r="B17" s="521" t="s">
        <v>134</v>
      </c>
      <c r="C17" s="515" t="s">
        <v>879</v>
      </c>
      <c r="D17" s="515" t="s">
        <v>880</v>
      </c>
      <c r="E17" s="515" t="s">
        <v>703</v>
      </c>
      <c r="F17" s="515" t="s">
        <v>881</v>
      </c>
      <c r="G17" s="513" t="s">
        <v>154</v>
      </c>
      <c r="H17" s="515" t="s">
        <v>882</v>
      </c>
    </row>
    <row r="18" spans="1:8" ht="72" x14ac:dyDescent="0.25">
      <c r="A18" s="522"/>
      <c r="B18" s="521" t="s">
        <v>195</v>
      </c>
      <c r="C18" s="515" t="s">
        <v>874</v>
      </c>
      <c r="D18" s="515" t="s">
        <v>883</v>
      </c>
      <c r="E18" s="515" t="s">
        <v>884</v>
      </c>
      <c r="F18" s="515" t="s">
        <v>885</v>
      </c>
      <c r="G18" s="513" t="s">
        <v>154</v>
      </c>
      <c r="H18" s="515" t="s">
        <v>886</v>
      </c>
    </row>
    <row r="19" spans="1:8" ht="96" x14ac:dyDescent="0.25">
      <c r="A19" s="522"/>
      <c r="B19" s="521" t="s">
        <v>346</v>
      </c>
      <c r="C19" s="515" t="s">
        <v>887</v>
      </c>
      <c r="D19" s="515" t="s">
        <v>888</v>
      </c>
      <c r="E19" s="515" t="s">
        <v>889</v>
      </c>
      <c r="F19" s="515" t="s">
        <v>890</v>
      </c>
      <c r="G19" s="513" t="s">
        <v>891</v>
      </c>
      <c r="H19" s="515" t="s">
        <v>892</v>
      </c>
    </row>
    <row r="20" spans="1:8" ht="72" x14ac:dyDescent="0.25">
      <c r="A20" s="522" t="s">
        <v>59</v>
      </c>
      <c r="B20" s="521" t="s">
        <v>381</v>
      </c>
      <c r="C20" s="515" t="s">
        <v>893</v>
      </c>
      <c r="D20" s="515" t="s">
        <v>894</v>
      </c>
      <c r="E20" s="515" t="s">
        <v>895</v>
      </c>
      <c r="F20" s="515" t="s">
        <v>896</v>
      </c>
      <c r="G20" s="513" t="s">
        <v>867</v>
      </c>
      <c r="H20" s="515" t="s">
        <v>897</v>
      </c>
    </row>
    <row r="21" spans="1:8" ht="60" x14ac:dyDescent="0.25">
      <c r="A21" s="522"/>
      <c r="B21" s="521" t="s">
        <v>382</v>
      </c>
      <c r="C21" s="515" t="s">
        <v>898</v>
      </c>
      <c r="D21" s="515" t="s">
        <v>899</v>
      </c>
      <c r="E21" s="515" t="s">
        <v>900</v>
      </c>
      <c r="F21" s="515" t="s">
        <v>901</v>
      </c>
      <c r="G21" s="513" t="s">
        <v>863</v>
      </c>
      <c r="H21" s="515" t="s">
        <v>825</v>
      </c>
    </row>
    <row r="22" spans="1:8" ht="72" x14ac:dyDescent="0.25">
      <c r="A22" s="522"/>
      <c r="B22" s="521" t="s">
        <v>543</v>
      </c>
      <c r="C22" s="515" t="s">
        <v>902</v>
      </c>
      <c r="D22" s="515" t="s">
        <v>903</v>
      </c>
      <c r="E22" s="515" t="s">
        <v>904</v>
      </c>
      <c r="F22" s="515" t="s">
        <v>905</v>
      </c>
      <c r="G22" s="513" t="s">
        <v>855</v>
      </c>
      <c r="H22" s="515" t="s">
        <v>906</v>
      </c>
    </row>
    <row r="23" spans="1:8" ht="84" x14ac:dyDescent="0.25">
      <c r="A23" s="522"/>
      <c r="B23" s="521" t="s">
        <v>380</v>
      </c>
      <c r="C23" s="515" t="s">
        <v>902</v>
      </c>
      <c r="D23" s="515" t="s">
        <v>907</v>
      </c>
      <c r="E23" s="515" t="s">
        <v>908</v>
      </c>
      <c r="F23" s="515" t="s">
        <v>909</v>
      </c>
      <c r="G23" s="513" t="s">
        <v>855</v>
      </c>
      <c r="H23" s="515" t="s">
        <v>906</v>
      </c>
    </row>
    <row r="24" spans="1:8" ht="72" x14ac:dyDescent="0.25">
      <c r="A24" s="522" t="s">
        <v>153</v>
      </c>
      <c r="B24" s="521" t="s">
        <v>347</v>
      </c>
      <c r="C24" s="515" t="s">
        <v>910</v>
      </c>
      <c r="D24" s="515" t="s">
        <v>911</v>
      </c>
      <c r="E24" s="515" t="s">
        <v>912</v>
      </c>
      <c r="F24" s="515" t="s">
        <v>913</v>
      </c>
      <c r="G24" s="513" t="s">
        <v>855</v>
      </c>
      <c r="H24" s="515" t="s">
        <v>914</v>
      </c>
    </row>
    <row r="25" spans="1:8" ht="72" x14ac:dyDescent="0.25">
      <c r="A25" s="522"/>
      <c r="B25" s="521" t="s">
        <v>348</v>
      </c>
      <c r="C25" s="515" t="s">
        <v>915</v>
      </c>
      <c r="D25" s="515" t="s">
        <v>916</v>
      </c>
      <c r="E25" s="515" t="s">
        <v>917</v>
      </c>
      <c r="F25" s="515" t="s">
        <v>918</v>
      </c>
      <c r="G25" s="513" t="s">
        <v>919</v>
      </c>
      <c r="H25" s="515" t="s">
        <v>920</v>
      </c>
    </row>
    <row r="26" spans="1:8" ht="60" x14ac:dyDescent="0.25">
      <c r="A26" s="522"/>
      <c r="B26" s="521" t="s">
        <v>242</v>
      </c>
      <c r="C26" s="515" t="s">
        <v>915</v>
      </c>
      <c r="D26" s="515" t="s">
        <v>903</v>
      </c>
      <c r="E26" s="515" t="s">
        <v>921</v>
      </c>
      <c r="F26" s="515" t="s">
        <v>922</v>
      </c>
      <c r="G26" s="513" t="s">
        <v>919</v>
      </c>
      <c r="H26" s="515" t="s">
        <v>923</v>
      </c>
    </row>
    <row r="27" spans="1:8" ht="72" x14ac:dyDescent="0.25">
      <c r="A27" s="522"/>
      <c r="B27" s="521" t="s">
        <v>76</v>
      </c>
      <c r="C27" s="515" t="s">
        <v>915</v>
      </c>
      <c r="D27" s="515" t="s">
        <v>924</v>
      </c>
      <c r="E27" s="515" t="s">
        <v>925</v>
      </c>
      <c r="F27" s="515" t="s">
        <v>926</v>
      </c>
      <c r="G27" s="513" t="s">
        <v>850</v>
      </c>
      <c r="H27" s="515" t="s">
        <v>906</v>
      </c>
    </row>
    <row r="28" spans="1:8" ht="84" x14ac:dyDescent="0.25">
      <c r="A28" s="522"/>
      <c r="B28" s="521" t="s">
        <v>97</v>
      </c>
      <c r="C28" s="515" t="s">
        <v>910</v>
      </c>
      <c r="D28" s="515" t="s">
        <v>927</v>
      </c>
      <c r="E28" s="515" t="s">
        <v>928</v>
      </c>
      <c r="F28" s="515" t="s">
        <v>929</v>
      </c>
      <c r="G28" s="513" t="s">
        <v>838</v>
      </c>
      <c r="H28" s="515" t="s">
        <v>930</v>
      </c>
    </row>
    <row r="29" spans="1:8" ht="60" x14ac:dyDescent="0.25">
      <c r="A29" s="522" t="s">
        <v>350</v>
      </c>
      <c r="B29" s="521" t="s">
        <v>373</v>
      </c>
      <c r="C29" s="515" t="s">
        <v>37</v>
      </c>
      <c r="D29" s="515" t="s">
        <v>931</v>
      </c>
      <c r="E29" s="515" t="s">
        <v>932</v>
      </c>
      <c r="F29" s="515" t="s">
        <v>933</v>
      </c>
      <c r="G29" s="513" t="s">
        <v>399</v>
      </c>
      <c r="H29" s="515" t="s">
        <v>859</v>
      </c>
    </row>
    <row r="30" spans="1:8" ht="84" x14ac:dyDescent="0.25">
      <c r="A30" s="522"/>
      <c r="B30" s="521" t="s">
        <v>243</v>
      </c>
      <c r="C30" s="515" t="s">
        <v>934</v>
      </c>
      <c r="D30" s="515" t="s">
        <v>935</v>
      </c>
      <c r="E30" s="515" t="s">
        <v>936</v>
      </c>
      <c r="F30" s="515" t="s">
        <v>937</v>
      </c>
      <c r="G30" s="513" t="s">
        <v>938</v>
      </c>
      <c r="H30" s="515" t="s">
        <v>769</v>
      </c>
    </row>
    <row r="31" spans="1:8" ht="72" x14ac:dyDescent="0.25">
      <c r="A31" s="522"/>
      <c r="B31" s="521" t="s">
        <v>352</v>
      </c>
      <c r="C31" s="515" t="s">
        <v>939</v>
      </c>
      <c r="D31" s="515" t="s">
        <v>940</v>
      </c>
      <c r="E31" s="515" t="s">
        <v>941</v>
      </c>
      <c r="F31" s="515" t="s">
        <v>942</v>
      </c>
      <c r="G31" s="513" t="s">
        <v>943</v>
      </c>
      <c r="H31" s="515" t="s">
        <v>774</v>
      </c>
    </row>
    <row r="32" spans="1:8" ht="84" x14ac:dyDescent="0.25">
      <c r="A32" s="522"/>
      <c r="B32" s="521" t="s">
        <v>353</v>
      </c>
      <c r="C32" s="515" t="s">
        <v>934</v>
      </c>
      <c r="D32" s="515" t="s">
        <v>944</v>
      </c>
      <c r="E32" s="515" t="s">
        <v>945</v>
      </c>
      <c r="F32" s="515" t="s">
        <v>946</v>
      </c>
      <c r="G32" s="513" t="s">
        <v>947</v>
      </c>
      <c r="H32" s="515" t="s">
        <v>779</v>
      </c>
    </row>
    <row r="33" spans="1:8" ht="60" x14ac:dyDescent="0.25">
      <c r="A33" s="522"/>
      <c r="B33" s="521" t="s">
        <v>90</v>
      </c>
      <c r="C33" s="515" t="s">
        <v>948</v>
      </c>
      <c r="D33" s="515" t="s">
        <v>949</v>
      </c>
      <c r="E33" s="515" t="s">
        <v>950</v>
      </c>
      <c r="F33" s="515" t="s">
        <v>951</v>
      </c>
      <c r="G33" s="513" t="s">
        <v>952</v>
      </c>
      <c r="H33" s="515" t="s">
        <v>785</v>
      </c>
    </row>
    <row r="34" spans="1:8" ht="48" x14ac:dyDescent="0.25">
      <c r="A34" s="522"/>
      <c r="B34" s="521" t="s">
        <v>354</v>
      </c>
      <c r="C34" s="515" t="s">
        <v>953</v>
      </c>
      <c r="D34" s="515" t="s">
        <v>954</v>
      </c>
      <c r="E34" s="515" t="s">
        <v>955</v>
      </c>
      <c r="F34" s="515" t="s">
        <v>956</v>
      </c>
      <c r="G34" s="513">
        <v>0</v>
      </c>
      <c r="H34" s="515" t="s">
        <v>790</v>
      </c>
    </row>
    <row r="35" spans="1:8" ht="48" x14ac:dyDescent="0.25">
      <c r="A35" s="522"/>
      <c r="B35" s="521" t="s">
        <v>374</v>
      </c>
      <c r="C35" s="515" t="s">
        <v>37</v>
      </c>
      <c r="D35" s="515" t="s">
        <v>957</v>
      </c>
      <c r="E35" s="515" t="s">
        <v>958</v>
      </c>
      <c r="F35" s="515" t="s">
        <v>959</v>
      </c>
      <c r="G35" s="513" t="s">
        <v>396</v>
      </c>
      <c r="H35" s="515" t="s">
        <v>859</v>
      </c>
    </row>
    <row r="36" spans="1:8" ht="48" x14ac:dyDescent="0.25">
      <c r="A36" s="522"/>
      <c r="B36" s="521" t="s">
        <v>356</v>
      </c>
      <c r="C36" s="515" t="s">
        <v>37</v>
      </c>
      <c r="D36" s="515" t="s">
        <v>960</v>
      </c>
      <c r="E36" s="515" t="s">
        <v>961</v>
      </c>
      <c r="F36" s="515" t="s">
        <v>962</v>
      </c>
      <c r="G36" s="513" t="s">
        <v>399</v>
      </c>
      <c r="H36" s="515" t="s">
        <v>798</v>
      </c>
    </row>
    <row r="37" spans="1:8" ht="72" x14ac:dyDescent="0.25">
      <c r="A37" s="522"/>
      <c r="B37" s="521" t="s">
        <v>357</v>
      </c>
      <c r="C37" s="515" t="s">
        <v>963</v>
      </c>
      <c r="D37" s="515" t="s">
        <v>964</v>
      </c>
      <c r="E37" s="515" t="s">
        <v>965</v>
      </c>
      <c r="F37" s="515" t="s">
        <v>966</v>
      </c>
      <c r="G37" s="513" t="s">
        <v>967</v>
      </c>
      <c r="H37" s="515" t="s">
        <v>769</v>
      </c>
    </row>
  </sheetData>
  <mergeCells count="7">
    <mergeCell ref="A24:A28"/>
    <mergeCell ref="A29:A37"/>
    <mergeCell ref="A2:A6"/>
    <mergeCell ref="A7:A9"/>
    <mergeCell ref="A10:A14"/>
    <mergeCell ref="A15:A19"/>
    <mergeCell ref="A20:A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115" zoomScaleNormal="115" workbookViewId="0">
      <selection sqref="A1:F37"/>
    </sheetView>
  </sheetViews>
  <sheetFormatPr baseColWidth="10" defaultRowHeight="15" x14ac:dyDescent="0.25"/>
  <cols>
    <col min="1" max="1" width="11.42578125" style="171"/>
    <col min="2" max="2" width="27.42578125" style="3" bestFit="1" customWidth="1"/>
    <col min="3" max="3" width="28.28515625" style="58" bestFit="1" customWidth="1"/>
    <col min="4" max="4" width="11.85546875" style="58" bestFit="1" customWidth="1"/>
    <col min="5" max="5" width="55.42578125" style="58" customWidth="1"/>
    <col min="6" max="6" width="19.5703125" style="187" bestFit="1" customWidth="1"/>
  </cols>
  <sheetData>
    <row r="1" spans="1:6" x14ac:dyDescent="0.25">
      <c r="A1" s="183" t="s">
        <v>60</v>
      </c>
      <c r="B1" s="183" t="s">
        <v>61</v>
      </c>
      <c r="C1" s="184" t="s">
        <v>328</v>
      </c>
      <c r="D1" s="184" t="s">
        <v>329</v>
      </c>
      <c r="E1" s="184" t="s">
        <v>330</v>
      </c>
      <c r="F1" s="185" t="s">
        <v>358</v>
      </c>
    </row>
    <row r="2" spans="1:6" ht="108" x14ac:dyDescent="0.25">
      <c r="A2" s="385" t="s">
        <v>73</v>
      </c>
      <c r="B2" s="385" t="s">
        <v>63</v>
      </c>
      <c r="C2" s="177" t="s">
        <v>331</v>
      </c>
      <c r="D2" s="177" t="s">
        <v>332</v>
      </c>
      <c r="E2" s="177" t="s">
        <v>405</v>
      </c>
      <c r="F2" s="186">
        <v>4</v>
      </c>
    </row>
    <row r="3" spans="1:6" ht="125.25" customHeight="1" x14ac:dyDescent="0.25">
      <c r="A3" s="386"/>
      <c r="B3" s="386"/>
      <c r="C3" s="177" t="s">
        <v>333</v>
      </c>
      <c r="D3" s="177" t="s">
        <v>334</v>
      </c>
      <c r="E3" s="177" t="s">
        <v>402</v>
      </c>
      <c r="F3" s="186">
        <v>8</v>
      </c>
    </row>
    <row r="4" spans="1:6" ht="96" x14ac:dyDescent="0.25">
      <c r="A4" s="386"/>
      <c r="B4" s="386"/>
      <c r="C4" s="177" t="s">
        <v>335</v>
      </c>
      <c r="D4" s="177" t="s">
        <v>334</v>
      </c>
      <c r="E4" s="177" t="s">
        <v>403</v>
      </c>
      <c r="F4" s="186">
        <v>8</v>
      </c>
    </row>
    <row r="5" spans="1:6" ht="84" x14ac:dyDescent="0.25">
      <c r="A5" s="386"/>
      <c r="B5" s="386"/>
      <c r="C5" s="177" t="s">
        <v>336</v>
      </c>
      <c r="D5" s="177" t="s">
        <v>332</v>
      </c>
      <c r="E5" s="177" t="s">
        <v>404</v>
      </c>
      <c r="F5" s="186">
        <v>6</v>
      </c>
    </row>
    <row r="6" spans="1:6" ht="96" x14ac:dyDescent="0.25">
      <c r="A6" s="386"/>
      <c r="B6" s="387"/>
      <c r="C6" s="177" t="s">
        <v>366</v>
      </c>
      <c r="D6" s="177" t="s">
        <v>332</v>
      </c>
      <c r="E6" s="177" t="s">
        <v>406</v>
      </c>
      <c r="F6" s="186">
        <v>6</v>
      </c>
    </row>
    <row r="7" spans="1:6" ht="60" x14ac:dyDescent="0.25">
      <c r="A7" s="386"/>
      <c r="B7" s="385" t="s">
        <v>65</v>
      </c>
      <c r="C7" s="177" t="s">
        <v>337</v>
      </c>
      <c r="D7" s="177" t="s">
        <v>334</v>
      </c>
      <c r="E7" s="177" t="s">
        <v>407</v>
      </c>
      <c r="F7" s="186">
        <v>7</v>
      </c>
    </row>
    <row r="8" spans="1:6" ht="60" x14ac:dyDescent="0.25">
      <c r="A8" s="386"/>
      <c r="B8" s="386"/>
      <c r="C8" s="177" t="s">
        <v>338</v>
      </c>
      <c r="D8" s="177" t="s">
        <v>334</v>
      </c>
      <c r="E8" s="177" t="s">
        <v>408</v>
      </c>
      <c r="F8" s="186">
        <v>7</v>
      </c>
    </row>
    <row r="9" spans="1:6" ht="156" x14ac:dyDescent="0.25">
      <c r="A9" s="386"/>
      <c r="B9" s="387"/>
      <c r="C9" s="177" t="s">
        <v>339</v>
      </c>
      <c r="D9" s="177" t="s">
        <v>409</v>
      </c>
      <c r="E9" s="177" t="s">
        <v>410</v>
      </c>
      <c r="F9" s="186">
        <v>9</v>
      </c>
    </row>
    <row r="10" spans="1:6" ht="72" x14ac:dyDescent="0.25">
      <c r="A10" s="386"/>
      <c r="B10" s="385" t="s">
        <v>58</v>
      </c>
      <c r="C10" s="177" t="s">
        <v>240</v>
      </c>
      <c r="D10" s="177" t="s">
        <v>409</v>
      </c>
      <c r="E10" s="177" t="s">
        <v>411</v>
      </c>
      <c r="F10" s="186">
        <v>10</v>
      </c>
    </row>
    <row r="11" spans="1:6" ht="132" x14ac:dyDescent="0.25">
      <c r="A11" s="386"/>
      <c r="B11" s="386"/>
      <c r="C11" s="177" t="s">
        <v>340</v>
      </c>
      <c r="D11" s="177" t="s">
        <v>409</v>
      </c>
      <c r="E11" s="177" t="s">
        <v>412</v>
      </c>
      <c r="F11" s="186">
        <v>10</v>
      </c>
    </row>
    <row r="12" spans="1:6" ht="96" x14ac:dyDescent="0.25">
      <c r="A12" s="386"/>
      <c r="B12" s="386"/>
      <c r="C12" s="177" t="s">
        <v>341</v>
      </c>
      <c r="D12" s="177" t="s">
        <v>409</v>
      </c>
      <c r="E12" s="177" t="s">
        <v>413</v>
      </c>
      <c r="F12" s="186">
        <v>10</v>
      </c>
    </row>
    <row r="13" spans="1:6" ht="96" x14ac:dyDescent="0.25">
      <c r="A13" s="386"/>
      <c r="B13" s="386"/>
      <c r="C13" s="177" t="s">
        <v>342</v>
      </c>
      <c r="D13" s="177" t="s">
        <v>409</v>
      </c>
      <c r="E13" s="177" t="s">
        <v>414</v>
      </c>
      <c r="F13" s="186">
        <v>10</v>
      </c>
    </row>
    <row r="14" spans="1:6" ht="72" x14ac:dyDescent="0.25">
      <c r="A14" s="386"/>
      <c r="B14" s="387"/>
      <c r="C14" s="177" t="s">
        <v>343</v>
      </c>
      <c r="D14" s="177" t="s">
        <v>409</v>
      </c>
      <c r="E14" s="177" t="s">
        <v>415</v>
      </c>
      <c r="F14" s="186">
        <v>9</v>
      </c>
    </row>
    <row r="15" spans="1:6" ht="96" x14ac:dyDescent="0.25">
      <c r="A15" s="386"/>
      <c r="B15" s="385" t="s">
        <v>344</v>
      </c>
      <c r="C15" s="177" t="s">
        <v>241</v>
      </c>
      <c r="D15" s="177" t="s">
        <v>332</v>
      </c>
      <c r="E15" s="177" t="s">
        <v>416</v>
      </c>
      <c r="F15" s="186">
        <v>6</v>
      </c>
    </row>
    <row r="16" spans="1:6" ht="108" x14ac:dyDescent="0.25">
      <c r="A16" s="386"/>
      <c r="B16" s="386"/>
      <c r="C16" s="177" t="s">
        <v>135</v>
      </c>
      <c r="D16" s="177" t="s">
        <v>332</v>
      </c>
      <c r="E16" s="177" t="s">
        <v>417</v>
      </c>
      <c r="F16" s="186">
        <v>5</v>
      </c>
    </row>
    <row r="17" spans="1:6" ht="120" customHeight="1" x14ac:dyDescent="0.25">
      <c r="A17" s="386"/>
      <c r="B17" s="386"/>
      <c r="C17" s="177" t="s">
        <v>134</v>
      </c>
      <c r="D17" s="177" t="s">
        <v>345</v>
      </c>
      <c r="E17" s="177" t="s">
        <v>418</v>
      </c>
      <c r="F17" s="186">
        <v>3</v>
      </c>
    </row>
    <row r="18" spans="1:6" ht="132" x14ac:dyDescent="0.25">
      <c r="A18" s="386"/>
      <c r="B18" s="386"/>
      <c r="C18" s="177" t="s">
        <v>346</v>
      </c>
      <c r="D18" s="177" t="s">
        <v>332</v>
      </c>
      <c r="E18" s="177" t="s">
        <v>419</v>
      </c>
      <c r="F18" s="186">
        <v>5</v>
      </c>
    </row>
    <row r="19" spans="1:6" ht="131.25" customHeight="1" x14ac:dyDescent="0.25">
      <c r="A19" s="387"/>
      <c r="B19" s="387"/>
      <c r="C19" s="177" t="s">
        <v>195</v>
      </c>
      <c r="D19" s="177" t="s">
        <v>345</v>
      </c>
      <c r="E19" s="177" t="s">
        <v>420</v>
      </c>
      <c r="F19" s="186">
        <v>4</v>
      </c>
    </row>
    <row r="20" spans="1:6" ht="98.25" customHeight="1" x14ac:dyDescent="0.25">
      <c r="A20" s="385" t="s">
        <v>87</v>
      </c>
      <c r="B20" s="385" t="s">
        <v>59</v>
      </c>
      <c r="C20" s="177" t="s">
        <v>381</v>
      </c>
      <c r="D20" s="177" t="s">
        <v>332</v>
      </c>
      <c r="E20" s="177" t="s">
        <v>359</v>
      </c>
      <c r="F20" s="186">
        <v>6</v>
      </c>
    </row>
    <row r="21" spans="1:6" ht="96" x14ac:dyDescent="0.25">
      <c r="A21" s="386"/>
      <c r="B21" s="386"/>
      <c r="C21" s="177" t="s">
        <v>382</v>
      </c>
      <c r="D21" s="177" t="s">
        <v>332</v>
      </c>
      <c r="E21" s="177" t="s">
        <v>384</v>
      </c>
      <c r="F21" s="186">
        <v>6</v>
      </c>
    </row>
    <row r="22" spans="1:6" ht="144" x14ac:dyDescent="0.25">
      <c r="A22" s="386"/>
      <c r="B22" s="386"/>
      <c r="C22" s="177" t="s">
        <v>383</v>
      </c>
      <c r="D22" s="177" t="s">
        <v>334</v>
      </c>
      <c r="E22" s="177" t="s">
        <v>360</v>
      </c>
      <c r="F22" s="186">
        <v>10</v>
      </c>
    </row>
    <row r="23" spans="1:6" ht="156" x14ac:dyDescent="0.25">
      <c r="A23" s="386"/>
      <c r="B23" s="387"/>
      <c r="C23" s="177" t="s">
        <v>380</v>
      </c>
      <c r="D23" s="177" t="s">
        <v>409</v>
      </c>
      <c r="E23" s="177" t="s">
        <v>385</v>
      </c>
      <c r="F23" s="186">
        <v>10</v>
      </c>
    </row>
    <row r="24" spans="1:6" ht="162.75" customHeight="1" x14ac:dyDescent="0.25">
      <c r="A24" s="386"/>
      <c r="B24" s="385" t="s">
        <v>153</v>
      </c>
      <c r="C24" s="177" t="s">
        <v>347</v>
      </c>
      <c r="D24" s="177" t="s">
        <v>409</v>
      </c>
      <c r="E24" s="177" t="s">
        <v>361</v>
      </c>
      <c r="F24" s="186">
        <v>10</v>
      </c>
    </row>
    <row r="25" spans="1:6" ht="168" x14ac:dyDescent="0.25">
      <c r="A25" s="386"/>
      <c r="B25" s="386"/>
      <c r="C25" s="177" t="s">
        <v>348</v>
      </c>
      <c r="D25" s="177" t="s">
        <v>409</v>
      </c>
      <c r="E25" s="177" t="s">
        <v>365</v>
      </c>
      <c r="F25" s="186">
        <v>10</v>
      </c>
    </row>
    <row r="26" spans="1:6" ht="168" x14ac:dyDescent="0.25">
      <c r="A26" s="386"/>
      <c r="B26" s="386"/>
      <c r="C26" s="177" t="s">
        <v>242</v>
      </c>
      <c r="D26" s="177" t="s">
        <v>409</v>
      </c>
      <c r="E26" s="177" t="s">
        <v>362</v>
      </c>
      <c r="F26" s="186">
        <v>10</v>
      </c>
    </row>
    <row r="27" spans="1:6" ht="192" x14ac:dyDescent="0.25">
      <c r="A27" s="386"/>
      <c r="B27" s="386"/>
      <c r="C27" s="177" t="s">
        <v>76</v>
      </c>
      <c r="D27" s="177" t="s">
        <v>409</v>
      </c>
      <c r="E27" s="177" t="s">
        <v>363</v>
      </c>
      <c r="F27" s="186">
        <v>8</v>
      </c>
    </row>
    <row r="28" spans="1:6" ht="204" x14ac:dyDescent="0.25">
      <c r="A28" s="386"/>
      <c r="B28" s="387"/>
      <c r="C28" s="177" t="s">
        <v>97</v>
      </c>
      <c r="D28" s="177" t="s">
        <v>409</v>
      </c>
      <c r="E28" s="177" t="s">
        <v>364</v>
      </c>
      <c r="F28" s="186">
        <v>10</v>
      </c>
    </row>
    <row r="29" spans="1:6" ht="132" x14ac:dyDescent="0.25">
      <c r="A29" s="385" t="s">
        <v>349</v>
      </c>
      <c r="B29" s="385" t="s">
        <v>350</v>
      </c>
      <c r="C29" s="177" t="s">
        <v>351</v>
      </c>
      <c r="D29" s="177" t="s">
        <v>332</v>
      </c>
      <c r="E29" s="177" t="s">
        <v>421</v>
      </c>
      <c r="F29" s="186">
        <v>6</v>
      </c>
    </row>
    <row r="30" spans="1:6" ht="132" x14ac:dyDescent="0.25">
      <c r="A30" s="386"/>
      <c r="B30" s="386"/>
      <c r="C30" s="177" t="s">
        <v>243</v>
      </c>
      <c r="D30" s="177" t="s">
        <v>334</v>
      </c>
      <c r="E30" s="177" t="s">
        <v>422</v>
      </c>
      <c r="F30" s="186">
        <v>8</v>
      </c>
    </row>
    <row r="31" spans="1:6" ht="132" x14ac:dyDescent="0.25">
      <c r="A31" s="386"/>
      <c r="B31" s="386"/>
      <c r="C31" s="177" t="s">
        <v>352</v>
      </c>
      <c r="D31" s="177" t="s">
        <v>332</v>
      </c>
      <c r="E31" s="177" t="s">
        <v>423</v>
      </c>
      <c r="F31" s="186">
        <v>6</v>
      </c>
    </row>
    <row r="32" spans="1:6" ht="120" x14ac:dyDescent="0.25">
      <c r="A32" s="386"/>
      <c r="B32" s="386"/>
      <c r="C32" s="177" t="s">
        <v>353</v>
      </c>
      <c r="D32" s="177" t="s">
        <v>409</v>
      </c>
      <c r="E32" s="177" t="s">
        <v>424</v>
      </c>
      <c r="F32" s="186">
        <v>10</v>
      </c>
    </row>
    <row r="33" spans="1:6" ht="120" x14ac:dyDescent="0.25">
      <c r="A33" s="386"/>
      <c r="B33" s="386"/>
      <c r="C33" s="177" t="s">
        <v>90</v>
      </c>
      <c r="D33" s="177" t="s">
        <v>332</v>
      </c>
      <c r="E33" s="177" t="s">
        <v>425</v>
      </c>
      <c r="F33" s="186">
        <v>5</v>
      </c>
    </row>
    <row r="34" spans="1:6" ht="132" x14ac:dyDescent="0.25">
      <c r="A34" s="386"/>
      <c r="B34" s="386"/>
      <c r="C34" s="177" t="s">
        <v>354</v>
      </c>
      <c r="D34" s="177" t="s">
        <v>426</v>
      </c>
      <c r="E34" s="177" t="s">
        <v>427</v>
      </c>
      <c r="F34" s="186">
        <v>7</v>
      </c>
    </row>
    <row r="35" spans="1:6" ht="144" x14ac:dyDescent="0.25">
      <c r="A35" s="386"/>
      <c r="B35" s="386"/>
      <c r="C35" s="177" t="s">
        <v>355</v>
      </c>
      <c r="D35" s="177" t="s">
        <v>332</v>
      </c>
      <c r="E35" s="177" t="s">
        <v>428</v>
      </c>
      <c r="F35" s="186">
        <v>6</v>
      </c>
    </row>
    <row r="36" spans="1:6" ht="180" x14ac:dyDescent="0.25">
      <c r="A36" s="386"/>
      <c r="B36" s="386"/>
      <c r="C36" s="502" t="s">
        <v>356</v>
      </c>
      <c r="D36" s="177" t="s">
        <v>332</v>
      </c>
      <c r="E36" s="177" t="s">
        <v>429</v>
      </c>
      <c r="F36" s="186">
        <v>4</v>
      </c>
    </row>
    <row r="37" spans="1:6" ht="108" x14ac:dyDescent="0.25">
      <c r="A37" s="387"/>
      <c r="B37" s="387"/>
      <c r="C37" s="177" t="s">
        <v>357</v>
      </c>
      <c r="D37" s="177" t="s">
        <v>332</v>
      </c>
      <c r="E37" s="177" t="s">
        <v>430</v>
      </c>
      <c r="F37" s="186">
        <v>6</v>
      </c>
    </row>
  </sheetData>
  <mergeCells count="10">
    <mergeCell ref="A2:A19"/>
    <mergeCell ref="B29:B37"/>
    <mergeCell ref="A29:A37"/>
    <mergeCell ref="A20:A28"/>
    <mergeCell ref="B20:B23"/>
    <mergeCell ref="B24:B28"/>
    <mergeCell ref="B2:B6"/>
    <mergeCell ref="B7:B9"/>
    <mergeCell ref="B10:B14"/>
    <mergeCell ref="B15:B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4"/>
  <sheetViews>
    <sheetView topLeftCell="A107" zoomScaleNormal="100" workbookViewId="0">
      <selection activeCell="G88" sqref="G88:H88"/>
    </sheetView>
  </sheetViews>
  <sheetFormatPr baseColWidth="10" defaultRowHeight="15" x14ac:dyDescent="0.25"/>
  <cols>
    <col min="1" max="1" width="15.5703125" style="99" customWidth="1"/>
    <col min="2" max="2" width="19" style="99" customWidth="1"/>
  </cols>
  <sheetData>
    <row r="1" spans="1:28" x14ac:dyDescent="0.25">
      <c r="A1" s="404"/>
      <c r="B1" s="404"/>
      <c r="C1" s="403" t="s">
        <v>3</v>
      </c>
      <c r="D1" s="403"/>
      <c r="E1" s="403"/>
      <c r="F1" s="403"/>
      <c r="G1" s="403"/>
      <c r="H1" s="403"/>
      <c r="I1" s="403"/>
      <c r="J1" s="403"/>
      <c r="K1" s="403"/>
      <c r="L1" s="403"/>
      <c r="M1" s="403"/>
      <c r="N1" s="403"/>
      <c r="O1" s="403"/>
      <c r="P1" s="403"/>
      <c r="Q1" s="403"/>
      <c r="R1" s="403"/>
      <c r="S1" s="403"/>
      <c r="T1" s="403"/>
      <c r="U1" s="403"/>
      <c r="V1" s="403"/>
      <c r="W1" s="403"/>
      <c r="X1" s="403"/>
      <c r="Y1" s="403"/>
      <c r="Z1" s="403"/>
      <c r="AA1" s="403"/>
      <c r="AB1" s="403"/>
    </row>
    <row r="2" spans="1:28" ht="36" x14ac:dyDescent="0.25">
      <c r="A2" s="404"/>
      <c r="B2" s="404"/>
      <c r="C2" s="401" t="s">
        <v>236</v>
      </c>
      <c r="D2" s="401"/>
      <c r="E2" s="401"/>
      <c r="F2" s="401"/>
      <c r="G2" s="401"/>
      <c r="H2" s="401"/>
      <c r="I2" s="401"/>
      <c r="J2" s="401"/>
      <c r="K2" s="401" t="s">
        <v>209</v>
      </c>
      <c r="L2" s="401"/>
      <c r="M2" s="401"/>
      <c r="N2" s="401" t="s">
        <v>24</v>
      </c>
      <c r="O2" s="401" t="s">
        <v>238</v>
      </c>
      <c r="P2" s="401"/>
      <c r="Q2" s="401"/>
      <c r="R2" s="401"/>
      <c r="S2" s="401" t="s">
        <v>50</v>
      </c>
      <c r="T2" s="401"/>
      <c r="U2" s="401"/>
      <c r="V2" s="401" t="s">
        <v>239</v>
      </c>
      <c r="W2" s="401"/>
      <c r="X2" s="194" t="s">
        <v>39</v>
      </c>
      <c r="Y2" s="401" t="s">
        <v>51</v>
      </c>
      <c r="Z2" s="402" t="s">
        <v>19</v>
      </c>
      <c r="AA2" s="195" t="s">
        <v>40</v>
      </c>
      <c r="AB2" s="402" t="s">
        <v>193</v>
      </c>
    </row>
    <row r="3" spans="1:28" ht="72" x14ac:dyDescent="0.25">
      <c r="A3" s="404"/>
      <c r="B3" s="404"/>
      <c r="C3" s="195" t="s">
        <v>55</v>
      </c>
      <c r="D3" s="195" t="s">
        <v>129</v>
      </c>
      <c r="E3" s="195" t="s">
        <v>20</v>
      </c>
      <c r="F3" s="195" t="s">
        <v>237</v>
      </c>
      <c r="G3" s="195" t="s">
        <v>130</v>
      </c>
      <c r="H3" s="195" t="s">
        <v>131</v>
      </c>
      <c r="I3" s="195" t="s">
        <v>206</v>
      </c>
      <c r="J3" s="195" t="s">
        <v>207</v>
      </c>
      <c r="K3" s="195" t="s">
        <v>210</v>
      </c>
      <c r="L3" s="195" t="s">
        <v>211</v>
      </c>
      <c r="M3" s="195" t="s">
        <v>213</v>
      </c>
      <c r="N3" s="401"/>
      <c r="O3" s="195" t="s">
        <v>201</v>
      </c>
      <c r="P3" s="195" t="s">
        <v>216</v>
      </c>
      <c r="Q3" s="195" t="s">
        <v>218</v>
      </c>
      <c r="R3" s="195" t="s">
        <v>49</v>
      </c>
      <c r="S3" s="195" t="s">
        <v>25</v>
      </c>
      <c r="T3" s="195" t="s">
        <v>26</v>
      </c>
      <c r="U3" s="195" t="s">
        <v>221</v>
      </c>
      <c r="V3" s="195" t="s">
        <v>27</v>
      </c>
      <c r="W3" s="195" t="s">
        <v>96</v>
      </c>
      <c r="X3" s="195" t="s">
        <v>92</v>
      </c>
      <c r="Y3" s="401"/>
      <c r="Z3" s="402"/>
      <c r="AA3" s="195" t="s">
        <v>93</v>
      </c>
      <c r="AB3" s="402"/>
    </row>
    <row r="4" spans="1:28" x14ac:dyDescent="0.25">
      <c r="A4" s="389" t="s">
        <v>63</v>
      </c>
      <c r="B4" s="192" t="s">
        <v>64</v>
      </c>
      <c r="C4" s="203" t="s">
        <v>94</v>
      </c>
      <c r="D4" s="203" t="s">
        <v>94</v>
      </c>
      <c r="E4" s="203" t="s">
        <v>367</v>
      </c>
      <c r="F4" s="203" t="s">
        <v>367</v>
      </c>
      <c r="G4" s="203"/>
      <c r="H4" s="203" t="s">
        <v>367</v>
      </c>
      <c r="I4" s="203" t="s">
        <v>367</v>
      </c>
      <c r="J4" s="203" t="s">
        <v>367</v>
      </c>
      <c r="K4" s="203" t="s">
        <v>367</v>
      </c>
      <c r="L4" s="203" t="s">
        <v>367</v>
      </c>
      <c r="M4" s="203" t="s">
        <v>367</v>
      </c>
      <c r="N4" s="203" t="s">
        <v>367</v>
      </c>
      <c r="O4" s="203"/>
      <c r="P4" s="203" t="s">
        <v>367</v>
      </c>
      <c r="Q4" s="203" t="s">
        <v>367</v>
      </c>
      <c r="R4" s="203" t="s">
        <v>367</v>
      </c>
      <c r="S4" s="203" t="s">
        <v>367</v>
      </c>
      <c r="T4" s="203" t="s">
        <v>367</v>
      </c>
      <c r="U4" s="203" t="s">
        <v>367</v>
      </c>
      <c r="V4" s="203" t="s">
        <v>367</v>
      </c>
      <c r="W4" s="203" t="s">
        <v>367</v>
      </c>
      <c r="X4" s="203" t="s">
        <v>367</v>
      </c>
      <c r="Y4" s="190" t="s">
        <v>367</v>
      </c>
      <c r="Z4" s="203" t="s">
        <v>367</v>
      </c>
      <c r="AA4" s="204" t="s">
        <v>94</v>
      </c>
      <c r="AB4" s="203" t="s">
        <v>367</v>
      </c>
    </row>
    <row r="5" spans="1:28" x14ac:dyDescent="0.25">
      <c r="A5" s="389"/>
      <c r="B5" s="193" t="s">
        <v>91</v>
      </c>
      <c r="C5" s="203" t="s">
        <v>94</v>
      </c>
      <c r="D5" s="203"/>
      <c r="E5" s="203" t="s">
        <v>367</v>
      </c>
      <c r="F5" s="203" t="s">
        <v>367</v>
      </c>
      <c r="G5" s="203" t="s">
        <v>94</v>
      </c>
      <c r="H5" s="203" t="s">
        <v>367</v>
      </c>
      <c r="I5" s="203" t="s">
        <v>367</v>
      </c>
      <c r="J5" s="203" t="s">
        <v>367</v>
      </c>
      <c r="K5" s="203" t="s">
        <v>367</v>
      </c>
      <c r="L5" s="203" t="s">
        <v>367</v>
      </c>
      <c r="M5" s="203" t="s">
        <v>367</v>
      </c>
      <c r="N5" s="203"/>
      <c r="O5" s="203" t="s">
        <v>367</v>
      </c>
      <c r="P5" s="203" t="s">
        <v>367</v>
      </c>
      <c r="Q5" s="203" t="s">
        <v>367</v>
      </c>
      <c r="R5" s="203" t="s">
        <v>367</v>
      </c>
      <c r="S5" s="203"/>
      <c r="T5" s="203" t="s">
        <v>367</v>
      </c>
      <c r="U5" s="203" t="s">
        <v>367</v>
      </c>
      <c r="V5" s="203" t="s">
        <v>367</v>
      </c>
      <c r="W5" s="203"/>
      <c r="X5" s="203"/>
      <c r="Y5" s="203"/>
      <c r="Z5" s="203" t="s">
        <v>367</v>
      </c>
      <c r="AA5" s="203" t="s">
        <v>367</v>
      </c>
      <c r="AB5" s="203" t="s">
        <v>367</v>
      </c>
    </row>
    <row r="6" spans="1:28" x14ac:dyDescent="0.25">
      <c r="A6" s="389"/>
      <c r="B6" s="193" t="s">
        <v>66</v>
      </c>
      <c r="C6" s="203" t="s">
        <v>94</v>
      </c>
      <c r="D6" s="203"/>
      <c r="E6" s="203"/>
      <c r="F6" s="203"/>
      <c r="G6" s="203"/>
      <c r="H6" s="203"/>
      <c r="I6" s="203"/>
      <c r="J6" s="203" t="s">
        <v>367</v>
      </c>
      <c r="K6" s="203" t="s">
        <v>367</v>
      </c>
      <c r="L6" s="203" t="s">
        <v>367</v>
      </c>
      <c r="M6" s="203" t="s">
        <v>367</v>
      </c>
      <c r="N6" s="203"/>
      <c r="O6" s="203"/>
      <c r="P6" s="203" t="s">
        <v>367</v>
      </c>
      <c r="Q6" s="203" t="s">
        <v>367</v>
      </c>
      <c r="R6" s="203" t="s">
        <v>367</v>
      </c>
      <c r="S6" s="203"/>
      <c r="T6" s="203"/>
      <c r="U6" s="203"/>
      <c r="V6" s="203"/>
      <c r="W6" s="203"/>
      <c r="X6" s="203"/>
      <c r="Y6" s="203"/>
      <c r="Z6" s="203"/>
      <c r="AA6" s="203"/>
      <c r="AB6" s="203"/>
    </row>
    <row r="7" spans="1:28" x14ac:dyDescent="0.25">
      <c r="A7" s="389"/>
      <c r="B7" s="193" t="s">
        <v>68</v>
      </c>
      <c r="C7" s="203" t="s">
        <v>94</v>
      </c>
      <c r="D7" s="203"/>
      <c r="E7" s="203" t="s">
        <v>367</v>
      </c>
      <c r="F7" s="203" t="s">
        <v>367</v>
      </c>
      <c r="G7" s="203" t="s">
        <v>94</v>
      </c>
      <c r="H7" s="203" t="s">
        <v>367</v>
      </c>
      <c r="I7" s="203" t="s">
        <v>367</v>
      </c>
      <c r="J7" s="203" t="s">
        <v>367</v>
      </c>
      <c r="K7" s="203" t="s">
        <v>367</v>
      </c>
      <c r="L7" s="203" t="s">
        <v>367</v>
      </c>
      <c r="M7" s="203" t="s">
        <v>367</v>
      </c>
      <c r="N7" s="203"/>
      <c r="O7" s="203"/>
      <c r="P7" s="203" t="s">
        <v>367</v>
      </c>
      <c r="Q7" s="203" t="s">
        <v>367</v>
      </c>
      <c r="R7" s="203" t="s">
        <v>367</v>
      </c>
      <c r="S7" s="203"/>
      <c r="T7" s="203"/>
      <c r="U7" s="203" t="s">
        <v>367</v>
      </c>
      <c r="V7" s="203" t="s">
        <v>367</v>
      </c>
      <c r="W7" s="203"/>
      <c r="X7" s="203"/>
      <c r="Y7" s="203"/>
      <c r="Z7" s="203"/>
      <c r="AA7" s="204" t="s">
        <v>94</v>
      </c>
      <c r="AB7" s="203"/>
    </row>
    <row r="8" spans="1:28" x14ac:dyDescent="0.25">
      <c r="A8" s="389"/>
      <c r="B8" s="193" t="s">
        <v>366</v>
      </c>
      <c r="C8" s="203" t="s">
        <v>94</v>
      </c>
      <c r="D8" s="203"/>
      <c r="E8" s="203"/>
      <c r="F8" s="203"/>
      <c r="G8" s="203"/>
      <c r="H8" s="203"/>
      <c r="I8" s="203"/>
      <c r="J8" s="203" t="s">
        <v>367</v>
      </c>
      <c r="K8" s="203" t="s">
        <v>367</v>
      </c>
      <c r="L8" s="203" t="s">
        <v>367</v>
      </c>
      <c r="M8" s="203" t="s">
        <v>367</v>
      </c>
      <c r="N8" s="203"/>
      <c r="O8" s="203"/>
      <c r="P8" s="203" t="s">
        <v>367</v>
      </c>
      <c r="Q8" s="203" t="s">
        <v>367</v>
      </c>
      <c r="R8" s="203"/>
      <c r="S8" s="203"/>
      <c r="T8" s="203"/>
      <c r="U8" s="203"/>
      <c r="V8" s="203"/>
      <c r="W8" s="203"/>
      <c r="X8" s="203"/>
      <c r="Y8" s="203"/>
      <c r="Z8" s="203"/>
      <c r="AA8" s="203"/>
      <c r="AB8" s="203"/>
    </row>
    <row r="9" spans="1:28" x14ac:dyDescent="0.25">
      <c r="A9" s="389" t="s">
        <v>65</v>
      </c>
      <c r="B9" s="193" t="s">
        <v>67</v>
      </c>
      <c r="C9" s="203" t="s">
        <v>94</v>
      </c>
      <c r="D9" s="203"/>
      <c r="E9" s="203"/>
      <c r="F9" s="203"/>
      <c r="G9" s="203"/>
      <c r="H9" s="203"/>
      <c r="I9" s="203"/>
      <c r="J9" s="203" t="s">
        <v>367</v>
      </c>
      <c r="K9" s="203" t="s">
        <v>367</v>
      </c>
      <c r="L9" s="203"/>
      <c r="M9" s="203" t="s">
        <v>367</v>
      </c>
      <c r="N9" s="203"/>
      <c r="O9" s="203"/>
      <c r="P9" s="203" t="s">
        <v>367</v>
      </c>
      <c r="Q9" s="203" t="s">
        <v>367</v>
      </c>
      <c r="R9" s="203"/>
      <c r="S9" s="203"/>
      <c r="T9" s="203"/>
      <c r="U9" s="203"/>
      <c r="V9" s="203"/>
      <c r="W9" s="203"/>
      <c r="X9" s="203"/>
      <c r="Y9" s="203"/>
      <c r="Z9" s="203"/>
      <c r="AA9" s="203"/>
      <c r="AB9" s="203" t="s">
        <v>367</v>
      </c>
    </row>
    <row r="10" spans="1:28" x14ac:dyDescent="0.25">
      <c r="A10" s="389"/>
      <c r="B10" s="193" t="s">
        <v>69</v>
      </c>
      <c r="C10" s="203" t="s">
        <v>94</v>
      </c>
      <c r="D10" s="203"/>
      <c r="E10" s="203"/>
      <c r="F10" s="203"/>
      <c r="G10" s="203"/>
      <c r="H10" s="203"/>
      <c r="I10" s="203"/>
      <c r="J10" s="203" t="s">
        <v>367</v>
      </c>
      <c r="K10" s="203"/>
      <c r="L10" s="203"/>
      <c r="M10" s="203" t="s">
        <v>367</v>
      </c>
      <c r="N10" s="203"/>
      <c r="O10" s="203"/>
      <c r="P10" s="203" t="s">
        <v>367</v>
      </c>
      <c r="Q10" s="203" t="s">
        <v>367</v>
      </c>
      <c r="R10" s="203"/>
      <c r="S10" s="203"/>
      <c r="T10" s="203"/>
      <c r="U10" s="203"/>
      <c r="V10" s="203"/>
      <c r="W10" s="203"/>
      <c r="X10" s="203"/>
      <c r="Y10" s="203"/>
      <c r="Z10" s="203"/>
      <c r="AA10" s="203"/>
      <c r="AB10" s="203"/>
    </row>
    <row r="11" spans="1:28" x14ac:dyDescent="0.25">
      <c r="A11" s="389"/>
      <c r="B11" s="193" t="s">
        <v>339</v>
      </c>
      <c r="C11" s="203"/>
      <c r="D11" s="203" t="s">
        <v>94</v>
      </c>
      <c r="E11" s="203" t="s">
        <v>367</v>
      </c>
      <c r="F11" s="203" t="s">
        <v>367</v>
      </c>
      <c r="G11" s="203"/>
      <c r="H11" s="203" t="s">
        <v>367</v>
      </c>
      <c r="I11" s="203" t="s">
        <v>367</v>
      </c>
      <c r="J11" s="203" t="s">
        <v>367</v>
      </c>
      <c r="K11" s="203" t="s">
        <v>367</v>
      </c>
      <c r="L11" s="203"/>
      <c r="M11" s="203" t="s">
        <v>367</v>
      </c>
      <c r="N11" s="203"/>
      <c r="O11" s="203"/>
      <c r="P11" s="203" t="s">
        <v>367</v>
      </c>
      <c r="Q11" s="203" t="s">
        <v>367</v>
      </c>
      <c r="R11" s="203" t="s">
        <v>367</v>
      </c>
      <c r="S11" s="203"/>
      <c r="T11" s="203"/>
      <c r="U11" s="203" t="s">
        <v>367</v>
      </c>
      <c r="V11" s="203"/>
      <c r="W11" s="203"/>
      <c r="X11" s="203"/>
      <c r="Y11" s="203"/>
      <c r="Z11" s="203"/>
      <c r="AA11" s="203"/>
      <c r="AB11" s="203"/>
    </row>
    <row r="12" spans="1:28" x14ac:dyDescent="0.25">
      <c r="A12" s="389" t="s">
        <v>58</v>
      </c>
      <c r="B12" s="192" t="s">
        <v>70</v>
      </c>
      <c r="C12" s="203" t="s">
        <v>94</v>
      </c>
      <c r="D12" s="203" t="s">
        <v>94</v>
      </c>
      <c r="E12" s="203" t="s">
        <v>367</v>
      </c>
      <c r="F12" s="203" t="s">
        <v>367</v>
      </c>
      <c r="G12" s="203"/>
      <c r="H12" s="203" t="s">
        <v>367</v>
      </c>
      <c r="I12" s="203" t="s">
        <v>367</v>
      </c>
      <c r="J12" s="203" t="s">
        <v>367</v>
      </c>
      <c r="K12" s="203" t="s">
        <v>367</v>
      </c>
      <c r="L12" s="203" t="s">
        <v>367</v>
      </c>
      <c r="M12" s="203" t="s">
        <v>367</v>
      </c>
      <c r="N12" s="203" t="s">
        <v>367</v>
      </c>
      <c r="O12" s="203" t="s">
        <v>367</v>
      </c>
      <c r="P12" s="203" t="s">
        <v>367</v>
      </c>
      <c r="Q12" s="203" t="s">
        <v>367</v>
      </c>
      <c r="R12" s="203" t="s">
        <v>367</v>
      </c>
      <c r="S12" s="203" t="s">
        <v>367</v>
      </c>
      <c r="T12" s="203" t="s">
        <v>367</v>
      </c>
      <c r="U12" s="203" t="s">
        <v>367</v>
      </c>
      <c r="V12" s="203" t="s">
        <v>367</v>
      </c>
      <c r="W12" s="203" t="s">
        <v>367</v>
      </c>
      <c r="X12" s="203" t="s">
        <v>367</v>
      </c>
      <c r="Y12" s="203" t="s">
        <v>367</v>
      </c>
      <c r="Z12" s="203" t="s">
        <v>367</v>
      </c>
      <c r="AA12" s="203" t="s">
        <v>367</v>
      </c>
      <c r="AB12" s="203" t="s">
        <v>367</v>
      </c>
    </row>
    <row r="13" spans="1:28" x14ac:dyDescent="0.25">
      <c r="A13" s="389"/>
      <c r="B13" s="193" t="s">
        <v>71</v>
      </c>
      <c r="C13" s="203" t="s">
        <v>94</v>
      </c>
      <c r="D13" s="203"/>
      <c r="E13" s="203"/>
      <c r="F13" s="203"/>
      <c r="G13" s="203"/>
      <c r="H13" s="203"/>
      <c r="I13" s="203"/>
      <c r="J13" s="203" t="s">
        <v>367</v>
      </c>
      <c r="K13" s="203" t="s">
        <v>367</v>
      </c>
      <c r="L13" s="203"/>
      <c r="M13" s="203" t="s">
        <v>367</v>
      </c>
      <c r="N13" s="203"/>
      <c r="O13" s="203"/>
      <c r="P13" s="203" t="s">
        <v>367</v>
      </c>
      <c r="Q13" s="203" t="s">
        <v>367</v>
      </c>
      <c r="R13" s="203" t="s">
        <v>367</v>
      </c>
      <c r="S13" s="203"/>
      <c r="T13" s="203"/>
      <c r="U13" s="203"/>
      <c r="V13" s="203"/>
      <c r="W13" s="203"/>
      <c r="X13" s="203"/>
      <c r="Y13" s="203"/>
      <c r="Z13" s="203"/>
      <c r="AA13" s="203"/>
      <c r="AB13" s="203"/>
    </row>
    <row r="14" spans="1:28" x14ac:dyDescent="0.25">
      <c r="A14" s="389"/>
      <c r="B14" s="188" t="s">
        <v>341</v>
      </c>
      <c r="C14" s="203" t="s">
        <v>94</v>
      </c>
      <c r="D14" s="203"/>
      <c r="E14" s="203"/>
      <c r="F14" s="203"/>
      <c r="G14" s="203"/>
      <c r="H14" s="203"/>
      <c r="I14" s="203"/>
      <c r="J14" s="203" t="s">
        <v>367</v>
      </c>
      <c r="K14" s="203" t="s">
        <v>367</v>
      </c>
      <c r="L14" s="203"/>
      <c r="M14" s="203" t="s">
        <v>367</v>
      </c>
      <c r="N14" s="203"/>
      <c r="O14" s="203"/>
      <c r="P14" s="203" t="s">
        <v>367</v>
      </c>
      <c r="Q14" s="203" t="s">
        <v>367</v>
      </c>
      <c r="R14" s="203" t="s">
        <v>367</v>
      </c>
      <c r="S14" s="203"/>
      <c r="T14" s="203"/>
      <c r="U14" s="203"/>
      <c r="V14" s="203"/>
      <c r="W14" s="203"/>
      <c r="X14" s="203"/>
      <c r="Y14" s="203"/>
      <c r="Z14" s="203"/>
      <c r="AA14" s="203"/>
      <c r="AB14" s="203"/>
    </row>
    <row r="15" spans="1:28" ht="24" x14ac:dyDescent="0.25">
      <c r="A15" s="389"/>
      <c r="B15" s="188" t="s">
        <v>342</v>
      </c>
      <c r="C15" s="203" t="s">
        <v>94</v>
      </c>
      <c r="D15" s="203" t="s">
        <v>94</v>
      </c>
      <c r="E15" s="203" t="s">
        <v>367</v>
      </c>
      <c r="F15" s="203" t="s">
        <v>367</v>
      </c>
      <c r="G15" s="203"/>
      <c r="H15" s="203" t="s">
        <v>367</v>
      </c>
      <c r="I15" s="203" t="s">
        <v>367</v>
      </c>
      <c r="J15" s="203" t="s">
        <v>367</v>
      </c>
      <c r="K15" s="203" t="s">
        <v>367</v>
      </c>
      <c r="L15" s="203" t="s">
        <v>367</v>
      </c>
      <c r="M15" s="203" t="s">
        <v>367</v>
      </c>
      <c r="N15" s="203" t="s">
        <v>367</v>
      </c>
      <c r="O15" s="203" t="s">
        <v>367</v>
      </c>
      <c r="P15" s="203" t="s">
        <v>367</v>
      </c>
      <c r="Q15" s="203" t="s">
        <v>367</v>
      </c>
      <c r="R15" s="203" t="s">
        <v>367</v>
      </c>
      <c r="S15" s="203" t="s">
        <v>367</v>
      </c>
      <c r="T15" s="203" t="s">
        <v>367</v>
      </c>
      <c r="U15" s="203" t="s">
        <v>367</v>
      </c>
      <c r="V15" s="203" t="s">
        <v>367</v>
      </c>
      <c r="W15" s="203" t="s">
        <v>367</v>
      </c>
      <c r="X15" s="203" t="s">
        <v>367</v>
      </c>
      <c r="Y15" s="203" t="s">
        <v>367</v>
      </c>
      <c r="Z15" s="203" t="s">
        <v>367</v>
      </c>
      <c r="AA15" s="203" t="s">
        <v>367</v>
      </c>
      <c r="AB15" s="203" t="s">
        <v>367</v>
      </c>
    </row>
    <row r="16" spans="1:28" ht="24" x14ac:dyDescent="0.25">
      <c r="A16" s="389"/>
      <c r="B16" s="188" t="s">
        <v>343</v>
      </c>
      <c r="C16" s="203" t="s">
        <v>94</v>
      </c>
      <c r="D16" s="203" t="s">
        <v>94</v>
      </c>
      <c r="E16" s="203" t="s">
        <v>367</v>
      </c>
      <c r="F16" s="203" t="s">
        <v>367</v>
      </c>
      <c r="G16" s="203"/>
      <c r="H16" s="203" t="s">
        <v>367</v>
      </c>
      <c r="I16" s="203" t="s">
        <v>367</v>
      </c>
      <c r="J16" s="203" t="s">
        <v>367</v>
      </c>
      <c r="K16" s="203" t="s">
        <v>367</v>
      </c>
      <c r="L16" s="203" t="s">
        <v>367</v>
      </c>
      <c r="M16" s="203" t="s">
        <v>367</v>
      </c>
      <c r="N16" s="203" t="s">
        <v>367</v>
      </c>
      <c r="O16" s="203" t="s">
        <v>367</v>
      </c>
      <c r="P16" s="203" t="s">
        <v>367</v>
      </c>
      <c r="Q16" s="203" t="s">
        <v>367</v>
      </c>
      <c r="R16" s="203" t="s">
        <v>367</v>
      </c>
      <c r="S16" s="203" t="s">
        <v>367</v>
      </c>
      <c r="T16" s="203" t="s">
        <v>367</v>
      </c>
      <c r="U16" s="203" t="s">
        <v>367</v>
      </c>
      <c r="V16" s="203" t="s">
        <v>367</v>
      </c>
      <c r="W16" s="203" t="s">
        <v>367</v>
      </c>
      <c r="X16" s="203" t="s">
        <v>367</v>
      </c>
      <c r="Y16" s="203" t="s">
        <v>367</v>
      </c>
      <c r="Z16" s="203" t="s">
        <v>367</v>
      </c>
      <c r="AA16" s="203" t="s">
        <v>367</v>
      </c>
      <c r="AB16" s="203" t="s">
        <v>386</v>
      </c>
    </row>
    <row r="17" spans="1:28" x14ac:dyDescent="0.25">
      <c r="A17" s="388" t="s">
        <v>86</v>
      </c>
      <c r="B17" s="193" t="s">
        <v>95</v>
      </c>
      <c r="C17" s="203" t="s">
        <v>94</v>
      </c>
      <c r="D17" s="203" t="s">
        <v>94</v>
      </c>
      <c r="E17" s="203" t="s">
        <v>367</v>
      </c>
      <c r="F17" s="203" t="s">
        <v>367</v>
      </c>
      <c r="G17" s="203" t="s">
        <v>94</v>
      </c>
      <c r="H17" s="204" t="s">
        <v>94</v>
      </c>
      <c r="I17" s="203" t="s">
        <v>367</v>
      </c>
      <c r="J17" s="203" t="s">
        <v>367</v>
      </c>
      <c r="K17" s="203" t="s">
        <v>367</v>
      </c>
      <c r="L17" s="203" t="s">
        <v>367</v>
      </c>
      <c r="M17" s="203" t="s">
        <v>367</v>
      </c>
      <c r="N17" s="203" t="s">
        <v>367</v>
      </c>
      <c r="O17" s="203" t="s">
        <v>367</v>
      </c>
      <c r="P17" s="203" t="s">
        <v>367</v>
      </c>
      <c r="Q17" s="203" t="s">
        <v>367</v>
      </c>
      <c r="R17" s="203" t="s">
        <v>367</v>
      </c>
      <c r="S17" s="203" t="s">
        <v>367</v>
      </c>
      <c r="T17" s="203" t="s">
        <v>367</v>
      </c>
      <c r="U17" s="203" t="s">
        <v>367</v>
      </c>
      <c r="V17" s="203" t="s">
        <v>367</v>
      </c>
      <c r="W17" s="203" t="s">
        <v>367</v>
      </c>
      <c r="X17" s="203" t="s">
        <v>367</v>
      </c>
      <c r="Y17" s="203" t="s">
        <v>367</v>
      </c>
      <c r="Z17" s="203" t="s">
        <v>367</v>
      </c>
      <c r="AA17" s="203" t="s">
        <v>367</v>
      </c>
      <c r="AB17" s="203"/>
    </row>
    <row r="18" spans="1:28" x14ac:dyDescent="0.25">
      <c r="A18" s="388"/>
      <c r="B18" s="193" t="s">
        <v>194</v>
      </c>
      <c r="C18" s="203" t="s">
        <v>94</v>
      </c>
      <c r="D18" s="203"/>
      <c r="E18" s="203"/>
      <c r="F18" s="203"/>
      <c r="G18" s="203"/>
      <c r="H18" s="203"/>
      <c r="I18" s="203"/>
      <c r="J18" s="203" t="s">
        <v>367</v>
      </c>
      <c r="K18" s="203" t="s">
        <v>367</v>
      </c>
      <c r="L18" s="203"/>
      <c r="M18" s="203"/>
      <c r="N18" s="203"/>
      <c r="O18" s="203"/>
      <c r="P18" s="203" t="s">
        <v>367</v>
      </c>
      <c r="Q18" s="203" t="s">
        <v>367</v>
      </c>
      <c r="R18" s="203"/>
      <c r="S18" s="203" t="s">
        <v>367</v>
      </c>
      <c r="T18" s="203" t="s">
        <v>367</v>
      </c>
      <c r="U18" s="203"/>
      <c r="V18" s="203"/>
      <c r="W18" s="203"/>
      <c r="X18" s="203"/>
      <c r="Y18" s="203"/>
      <c r="Z18" s="203"/>
      <c r="AA18" s="203"/>
      <c r="AB18" s="203" t="s">
        <v>386</v>
      </c>
    </row>
    <row r="19" spans="1:28" x14ac:dyDescent="0.25">
      <c r="A19" s="388"/>
      <c r="B19" s="193" t="s">
        <v>134</v>
      </c>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t="s">
        <v>386</v>
      </c>
    </row>
    <row r="20" spans="1:28" ht="24" x14ac:dyDescent="0.25">
      <c r="A20" s="388"/>
      <c r="B20" s="193" t="s">
        <v>195</v>
      </c>
      <c r="C20" s="203"/>
      <c r="D20" s="203"/>
      <c r="E20" s="203"/>
      <c r="F20" s="203"/>
      <c r="G20" s="203"/>
      <c r="H20" s="203"/>
      <c r="I20" s="203"/>
      <c r="J20" s="203"/>
      <c r="K20" s="203"/>
      <c r="L20" s="203"/>
      <c r="M20" s="203"/>
      <c r="N20" s="203"/>
      <c r="O20" s="203"/>
      <c r="P20" s="203"/>
      <c r="Q20" s="203"/>
      <c r="R20" s="203"/>
      <c r="S20" s="203"/>
      <c r="T20" s="203"/>
      <c r="U20" s="203"/>
      <c r="V20" s="203"/>
      <c r="W20" s="203"/>
      <c r="X20" s="203" t="s">
        <v>367</v>
      </c>
      <c r="Y20" s="203"/>
      <c r="Z20" s="203"/>
      <c r="AA20" s="203"/>
      <c r="AB20" s="203"/>
    </row>
    <row r="21" spans="1:28" x14ac:dyDescent="0.25">
      <c r="A21" s="388"/>
      <c r="B21" s="193" t="s">
        <v>72</v>
      </c>
      <c r="C21" s="203" t="s">
        <v>94</v>
      </c>
      <c r="D21" s="203"/>
      <c r="E21" s="204" t="s">
        <v>94</v>
      </c>
      <c r="F21" s="203" t="s">
        <v>367</v>
      </c>
      <c r="G21" s="203" t="s">
        <v>94</v>
      </c>
      <c r="H21" s="203" t="s">
        <v>367</v>
      </c>
      <c r="I21" s="203" t="s">
        <v>367</v>
      </c>
      <c r="J21" s="203" t="s">
        <v>367</v>
      </c>
      <c r="K21" s="203" t="s">
        <v>367</v>
      </c>
      <c r="L21" s="203" t="s">
        <v>367</v>
      </c>
      <c r="M21" s="203" t="s">
        <v>367</v>
      </c>
      <c r="N21" s="203" t="s">
        <v>367</v>
      </c>
      <c r="O21" s="203" t="s">
        <v>367</v>
      </c>
      <c r="P21" s="203" t="s">
        <v>367</v>
      </c>
      <c r="Q21" s="203" t="s">
        <v>367</v>
      </c>
      <c r="R21" s="203" t="s">
        <v>367</v>
      </c>
      <c r="S21" s="203" t="s">
        <v>367</v>
      </c>
      <c r="T21" s="203" t="s">
        <v>367</v>
      </c>
      <c r="U21" s="204" t="s">
        <v>94</v>
      </c>
      <c r="V21" s="203" t="s">
        <v>367</v>
      </c>
      <c r="W21" s="204" t="s">
        <v>94</v>
      </c>
      <c r="X21" s="203" t="s">
        <v>367</v>
      </c>
      <c r="Y21" s="203" t="s">
        <v>367</v>
      </c>
      <c r="Z21" s="203" t="s">
        <v>367</v>
      </c>
      <c r="AA21" s="203" t="s">
        <v>367</v>
      </c>
      <c r="AB21" s="203"/>
    </row>
    <row r="22" spans="1:28" x14ac:dyDescent="0.25">
      <c r="A22" s="388" t="s">
        <v>59</v>
      </c>
      <c r="B22" s="193" t="s">
        <v>381</v>
      </c>
      <c r="C22" s="203" t="s">
        <v>94</v>
      </c>
      <c r="D22" s="203" t="s">
        <v>94</v>
      </c>
      <c r="E22" s="203" t="s">
        <v>367</v>
      </c>
      <c r="F22" s="203" t="s">
        <v>367</v>
      </c>
      <c r="G22" s="203" t="s">
        <v>94</v>
      </c>
      <c r="H22" s="203" t="s">
        <v>367</v>
      </c>
      <c r="I22" s="203" t="s">
        <v>367</v>
      </c>
      <c r="J22" s="203" t="s">
        <v>367</v>
      </c>
      <c r="K22" s="203" t="s">
        <v>367</v>
      </c>
      <c r="L22" s="203" t="s">
        <v>367</v>
      </c>
      <c r="M22" s="203" t="s">
        <v>367</v>
      </c>
      <c r="N22" s="203" t="s">
        <v>367</v>
      </c>
      <c r="O22" s="203" t="s">
        <v>367</v>
      </c>
      <c r="P22" s="203" t="s">
        <v>367</v>
      </c>
      <c r="Q22" s="203" t="s">
        <v>367</v>
      </c>
      <c r="R22" s="203" t="s">
        <v>367</v>
      </c>
      <c r="S22" s="203" t="s">
        <v>367</v>
      </c>
      <c r="T22" s="203" t="s">
        <v>367</v>
      </c>
      <c r="U22" s="203" t="s">
        <v>367</v>
      </c>
      <c r="V22" s="203" t="s">
        <v>367</v>
      </c>
      <c r="W22" s="203"/>
      <c r="X22" s="203"/>
      <c r="Y22" s="203"/>
      <c r="Z22" s="203" t="s">
        <v>367</v>
      </c>
      <c r="AA22" s="203" t="s">
        <v>367</v>
      </c>
      <c r="AB22" s="203" t="s">
        <v>386</v>
      </c>
    </row>
    <row r="23" spans="1:28" x14ac:dyDescent="0.25">
      <c r="A23" s="388"/>
      <c r="B23" s="192" t="s">
        <v>382</v>
      </c>
      <c r="C23" s="203" t="s">
        <v>94</v>
      </c>
      <c r="D23" s="203" t="s">
        <v>94</v>
      </c>
      <c r="E23" s="203" t="s">
        <v>367</v>
      </c>
      <c r="F23" s="203" t="s">
        <v>367</v>
      </c>
      <c r="G23" s="203" t="s">
        <v>94</v>
      </c>
      <c r="H23" s="203" t="s">
        <v>367</v>
      </c>
      <c r="I23" s="203" t="s">
        <v>367</v>
      </c>
      <c r="J23" s="203" t="s">
        <v>367</v>
      </c>
      <c r="K23" s="203" t="s">
        <v>367</v>
      </c>
      <c r="L23" s="203" t="s">
        <v>367</v>
      </c>
      <c r="M23" s="203" t="s">
        <v>367</v>
      </c>
      <c r="N23" s="203" t="s">
        <v>367</v>
      </c>
      <c r="O23" s="203" t="s">
        <v>367</v>
      </c>
      <c r="P23" s="203" t="s">
        <v>367</v>
      </c>
      <c r="Q23" s="203" t="s">
        <v>367</v>
      </c>
      <c r="R23" s="203" t="s">
        <v>367</v>
      </c>
      <c r="S23" s="203" t="s">
        <v>367</v>
      </c>
      <c r="T23" s="203" t="s">
        <v>367</v>
      </c>
      <c r="U23" s="203" t="s">
        <v>367</v>
      </c>
      <c r="V23" s="203" t="s">
        <v>367</v>
      </c>
      <c r="W23" s="203"/>
      <c r="X23" s="203"/>
      <c r="Y23" s="203"/>
      <c r="Z23" s="203" t="s">
        <v>367</v>
      </c>
      <c r="AA23" s="203" t="s">
        <v>367</v>
      </c>
      <c r="AB23" s="203" t="s">
        <v>386</v>
      </c>
    </row>
    <row r="24" spans="1:28" ht="24" x14ac:dyDescent="0.25">
      <c r="A24" s="388"/>
      <c r="B24" s="193" t="s">
        <v>383</v>
      </c>
      <c r="C24" s="203" t="s">
        <v>94</v>
      </c>
      <c r="D24" s="203" t="s">
        <v>94</v>
      </c>
      <c r="E24" s="203" t="s">
        <v>367</v>
      </c>
      <c r="F24" s="203" t="s">
        <v>367</v>
      </c>
      <c r="G24" s="203" t="s">
        <v>94</v>
      </c>
      <c r="H24" s="203" t="s">
        <v>367</v>
      </c>
      <c r="I24" s="203" t="s">
        <v>367</v>
      </c>
      <c r="J24" s="203" t="s">
        <v>367</v>
      </c>
      <c r="K24" s="203" t="s">
        <v>367</v>
      </c>
      <c r="L24" s="203" t="s">
        <v>367</v>
      </c>
      <c r="M24" s="203" t="s">
        <v>367</v>
      </c>
      <c r="N24" s="203" t="s">
        <v>367</v>
      </c>
      <c r="O24" s="203" t="s">
        <v>367</v>
      </c>
      <c r="P24" s="203" t="s">
        <v>367</v>
      </c>
      <c r="Q24" s="203" t="s">
        <v>367</v>
      </c>
      <c r="R24" s="203" t="s">
        <v>367</v>
      </c>
      <c r="S24" s="203" t="s">
        <v>367</v>
      </c>
      <c r="T24" s="203" t="s">
        <v>367</v>
      </c>
      <c r="U24" s="203" t="s">
        <v>367</v>
      </c>
      <c r="V24" s="203" t="s">
        <v>367</v>
      </c>
      <c r="W24" s="203" t="s">
        <v>367</v>
      </c>
      <c r="X24" s="203" t="s">
        <v>367</v>
      </c>
      <c r="Y24" s="203" t="s">
        <v>367</v>
      </c>
      <c r="Z24" s="203" t="s">
        <v>367</v>
      </c>
      <c r="AA24" s="203" t="s">
        <v>367</v>
      </c>
      <c r="AB24" s="203" t="s">
        <v>386</v>
      </c>
    </row>
    <row r="25" spans="1:28" x14ac:dyDescent="0.25">
      <c r="A25" s="388"/>
      <c r="B25" s="193" t="s">
        <v>380</v>
      </c>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row>
    <row r="26" spans="1:28" x14ac:dyDescent="0.25">
      <c r="A26" s="388" t="s">
        <v>88</v>
      </c>
      <c r="B26" s="192" t="s">
        <v>74</v>
      </c>
      <c r="C26" s="203" t="s">
        <v>94</v>
      </c>
      <c r="D26" s="203" t="s">
        <v>94</v>
      </c>
      <c r="E26" s="203" t="s">
        <v>367</v>
      </c>
      <c r="F26" s="203" t="s">
        <v>367</v>
      </c>
      <c r="G26" s="203" t="s">
        <v>94</v>
      </c>
      <c r="H26" s="203" t="s">
        <v>367</v>
      </c>
      <c r="I26" s="203" t="s">
        <v>367</v>
      </c>
      <c r="J26" s="203" t="s">
        <v>367</v>
      </c>
      <c r="K26" s="203" t="s">
        <v>367</v>
      </c>
      <c r="L26" s="203" t="s">
        <v>367</v>
      </c>
      <c r="M26" s="203" t="s">
        <v>367</v>
      </c>
      <c r="N26" s="203" t="s">
        <v>367</v>
      </c>
      <c r="O26" s="203" t="s">
        <v>367</v>
      </c>
      <c r="P26" s="203" t="s">
        <v>367</v>
      </c>
      <c r="Q26" s="203" t="s">
        <v>367</v>
      </c>
      <c r="R26" s="203" t="s">
        <v>367</v>
      </c>
      <c r="S26" s="203" t="s">
        <v>367</v>
      </c>
      <c r="T26" s="203" t="s">
        <v>367</v>
      </c>
      <c r="U26" s="203" t="s">
        <v>367</v>
      </c>
      <c r="V26" s="203" t="s">
        <v>367</v>
      </c>
      <c r="W26" s="203" t="s">
        <v>367</v>
      </c>
      <c r="X26" s="203" t="s">
        <v>367</v>
      </c>
      <c r="Y26" s="203" t="s">
        <v>367</v>
      </c>
      <c r="Z26" s="203" t="s">
        <v>367</v>
      </c>
      <c r="AA26" s="203" t="s">
        <v>367</v>
      </c>
      <c r="AB26" s="203" t="s">
        <v>386</v>
      </c>
    </row>
    <row r="27" spans="1:28" x14ac:dyDescent="0.25">
      <c r="A27" s="388"/>
      <c r="B27" s="192" t="s">
        <v>89</v>
      </c>
      <c r="C27" s="203" t="s">
        <v>94</v>
      </c>
      <c r="D27" s="203" t="s">
        <v>94</v>
      </c>
      <c r="E27" s="203" t="s">
        <v>367</v>
      </c>
      <c r="F27" s="203" t="s">
        <v>367</v>
      </c>
      <c r="G27" s="203" t="s">
        <v>94</v>
      </c>
      <c r="H27" s="203" t="s">
        <v>367</v>
      </c>
      <c r="I27" s="203" t="s">
        <v>367</v>
      </c>
      <c r="J27" s="203" t="s">
        <v>367</v>
      </c>
      <c r="K27" s="203" t="s">
        <v>367</v>
      </c>
      <c r="L27" s="203" t="s">
        <v>367</v>
      </c>
      <c r="M27" s="203" t="s">
        <v>367</v>
      </c>
      <c r="N27" s="203" t="s">
        <v>367</v>
      </c>
      <c r="O27" s="203" t="s">
        <v>367</v>
      </c>
      <c r="P27" s="203" t="s">
        <v>367</v>
      </c>
      <c r="Q27" s="203" t="s">
        <v>367</v>
      </c>
      <c r="R27" s="203" t="s">
        <v>367</v>
      </c>
      <c r="S27" s="203" t="s">
        <v>367</v>
      </c>
      <c r="T27" s="203" t="s">
        <v>367</v>
      </c>
      <c r="U27" s="203" t="s">
        <v>367</v>
      </c>
      <c r="V27" s="203" t="s">
        <v>367</v>
      </c>
      <c r="W27" s="203" t="s">
        <v>367</v>
      </c>
      <c r="X27" s="203" t="s">
        <v>367</v>
      </c>
      <c r="Y27" s="203" t="s">
        <v>367</v>
      </c>
      <c r="Z27" s="203" t="s">
        <v>367</v>
      </c>
      <c r="AA27" s="203" t="s">
        <v>367</v>
      </c>
      <c r="AB27" s="203" t="s">
        <v>386</v>
      </c>
    </row>
    <row r="28" spans="1:28" x14ac:dyDescent="0.25">
      <c r="A28" s="388"/>
      <c r="B28" s="192" t="s">
        <v>75</v>
      </c>
      <c r="C28" s="203" t="s">
        <v>94</v>
      </c>
      <c r="D28" s="203" t="s">
        <v>94</v>
      </c>
      <c r="E28" s="203" t="s">
        <v>367</v>
      </c>
      <c r="F28" s="203" t="s">
        <v>367</v>
      </c>
      <c r="G28" s="203" t="s">
        <v>94</v>
      </c>
      <c r="H28" s="203" t="s">
        <v>367</v>
      </c>
      <c r="I28" s="203" t="s">
        <v>367</v>
      </c>
      <c r="J28" s="203" t="s">
        <v>367</v>
      </c>
      <c r="K28" s="203" t="s">
        <v>367</v>
      </c>
      <c r="L28" s="203" t="s">
        <v>367</v>
      </c>
      <c r="M28" s="203" t="s">
        <v>367</v>
      </c>
      <c r="N28" s="203" t="s">
        <v>367</v>
      </c>
      <c r="O28" s="203" t="s">
        <v>367</v>
      </c>
      <c r="P28" s="203" t="s">
        <v>367</v>
      </c>
      <c r="Q28" s="203" t="s">
        <v>367</v>
      </c>
      <c r="R28" s="203" t="s">
        <v>367</v>
      </c>
      <c r="S28" s="203" t="s">
        <v>367</v>
      </c>
      <c r="T28" s="203" t="s">
        <v>367</v>
      </c>
      <c r="U28" s="203" t="s">
        <v>367</v>
      </c>
      <c r="V28" s="203" t="s">
        <v>367</v>
      </c>
      <c r="W28" s="203" t="s">
        <v>367</v>
      </c>
      <c r="X28" s="203" t="s">
        <v>367</v>
      </c>
      <c r="Y28" s="203" t="s">
        <v>367</v>
      </c>
      <c r="Z28" s="203" t="s">
        <v>367</v>
      </c>
      <c r="AA28" s="203" t="s">
        <v>367</v>
      </c>
      <c r="AB28" s="203" t="s">
        <v>386</v>
      </c>
    </row>
    <row r="29" spans="1:28" x14ac:dyDescent="0.25">
      <c r="A29" s="388"/>
      <c r="B29" s="192" t="s">
        <v>76</v>
      </c>
      <c r="C29" s="203" t="s">
        <v>94</v>
      </c>
      <c r="D29" s="203" t="s">
        <v>94</v>
      </c>
      <c r="E29" s="203" t="s">
        <v>367</v>
      </c>
      <c r="F29" s="203" t="s">
        <v>367</v>
      </c>
      <c r="G29" s="203" t="s">
        <v>94</v>
      </c>
      <c r="H29" s="203" t="s">
        <v>367</v>
      </c>
      <c r="I29" s="203" t="s">
        <v>367</v>
      </c>
      <c r="J29" s="203" t="s">
        <v>367</v>
      </c>
      <c r="K29" s="203" t="s">
        <v>367</v>
      </c>
      <c r="L29" s="203" t="s">
        <v>367</v>
      </c>
      <c r="M29" s="203" t="s">
        <v>367</v>
      </c>
      <c r="N29" s="203" t="s">
        <v>367</v>
      </c>
      <c r="O29" s="203" t="s">
        <v>367</v>
      </c>
      <c r="P29" s="203" t="s">
        <v>367</v>
      </c>
      <c r="Q29" s="203" t="s">
        <v>367</v>
      </c>
      <c r="R29" s="203" t="s">
        <v>367</v>
      </c>
      <c r="S29" s="203" t="s">
        <v>367</v>
      </c>
      <c r="T29" s="203" t="s">
        <v>367</v>
      </c>
      <c r="U29" s="203" t="s">
        <v>367</v>
      </c>
      <c r="V29" s="203" t="s">
        <v>367</v>
      </c>
      <c r="W29" s="203" t="s">
        <v>367</v>
      </c>
      <c r="X29" s="203" t="s">
        <v>367</v>
      </c>
      <c r="Y29" s="203" t="s">
        <v>367</v>
      </c>
      <c r="Z29" s="203" t="s">
        <v>367</v>
      </c>
      <c r="AA29" s="203" t="s">
        <v>367</v>
      </c>
      <c r="AB29" s="203" t="s">
        <v>386</v>
      </c>
    </row>
    <row r="30" spans="1:28" x14ac:dyDescent="0.25">
      <c r="A30" s="388"/>
      <c r="B30" s="192" t="s">
        <v>97</v>
      </c>
      <c r="C30" s="203" t="s">
        <v>94</v>
      </c>
      <c r="D30" s="203" t="s">
        <v>94</v>
      </c>
      <c r="E30" s="203" t="s">
        <v>367</v>
      </c>
      <c r="F30" s="203" t="s">
        <v>367</v>
      </c>
      <c r="G30" s="203"/>
      <c r="H30" s="203" t="s">
        <v>367</v>
      </c>
      <c r="I30" s="203" t="s">
        <v>367</v>
      </c>
      <c r="J30" s="203" t="s">
        <v>367</v>
      </c>
      <c r="K30" s="203" t="s">
        <v>367</v>
      </c>
      <c r="L30" s="203" t="s">
        <v>367</v>
      </c>
      <c r="M30" s="203" t="s">
        <v>367</v>
      </c>
      <c r="N30" s="203" t="s">
        <v>367</v>
      </c>
      <c r="O30" s="203" t="s">
        <v>367</v>
      </c>
      <c r="P30" s="203" t="s">
        <v>367</v>
      </c>
      <c r="Q30" s="203" t="s">
        <v>367</v>
      </c>
      <c r="R30" s="203" t="s">
        <v>367</v>
      </c>
      <c r="S30" s="203" t="s">
        <v>367</v>
      </c>
      <c r="T30" s="203" t="s">
        <v>367</v>
      </c>
      <c r="U30" s="203" t="s">
        <v>367</v>
      </c>
      <c r="V30" s="203" t="s">
        <v>367</v>
      </c>
      <c r="W30" s="203" t="s">
        <v>367</v>
      </c>
      <c r="X30" s="203" t="s">
        <v>367</v>
      </c>
      <c r="Y30" s="203" t="s">
        <v>367</v>
      </c>
      <c r="Z30" s="203" t="s">
        <v>367</v>
      </c>
      <c r="AA30" s="203" t="s">
        <v>367</v>
      </c>
      <c r="AB30" s="203" t="s">
        <v>386</v>
      </c>
    </row>
    <row r="31" spans="1:28" ht="36" x14ac:dyDescent="0.25">
      <c r="A31" s="389" t="s">
        <v>77</v>
      </c>
      <c r="B31" s="193" t="s">
        <v>78</v>
      </c>
      <c r="C31" s="203" t="s">
        <v>94</v>
      </c>
      <c r="D31" s="203"/>
      <c r="E31" s="203" t="s">
        <v>367</v>
      </c>
      <c r="F31" s="203"/>
      <c r="G31" s="203" t="s">
        <v>94</v>
      </c>
      <c r="H31" s="203"/>
      <c r="I31" s="203"/>
      <c r="J31" s="203" t="s">
        <v>367</v>
      </c>
      <c r="K31" s="203" t="s">
        <v>367</v>
      </c>
      <c r="L31" s="203"/>
      <c r="M31" s="203" t="s">
        <v>367</v>
      </c>
      <c r="N31" s="203"/>
      <c r="O31" s="203" t="s">
        <v>367</v>
      </c>
      <c r="P31" s="203" t="s">
        <v>367</v>
      </c>
      <c r="Q31" s="203"/>
      <c r="R31" s="203"/>
      <c r="S31" s="203"/>
      <c r="T31" s="203"/>
      <c r="U31" s="203" t="s">
        <v>367</v>
      </c>
      <c r="V31" s="203" t="s">
        <v>367</v>
      </c>
      <c r="W31" s="203"/>
      <c r="X31" s="203"/>
      <c r="Y31" s="203"/>
      <c r="Z31" s="203"/>
      <c r="AA31" s="203"/>
      <c r="AB31" s="203"/>
    </row>
    <row r="32" spans="1:28" x14ac:dyDescent="0.25">
      <c r="A32" s="389"/>
      <c r="B32" s="193" t="s">
        <v>79</v>
      </c>
      <c r="C32" s="203" t="s">
        <v>386</v>
      </c>
      <c r="D32" s="203"/>
      <c r="E32" s="203" t="s">
        <v>386</v>
      </c>
      <c r="F32" s="203"/>
      <c r="G32" s="203"/>
      <c r="H32" s="203" t="s">
        <v>386</v>
      </c>
      <c r="I32" s="203" t="s">
        <v>386</v>
      </c>
      <c r="J32" s="203" t="s">
        <v>386</v>
      </c>
      <c r="K32" s="203" t="s">
        <v>386</v>
      </c>
      <c r="L32" s="203" t="s">
        <v>386</v>
      </c>
      <c r="M32" s="203" t="s">
        <v>386</v>
      </c>
      <c r="N32" s="203" t="s">
        <v>386</v>
      </c>
      <c r="O32" s="203" t="s">
        <v>386</v>
      </c>
      <c r="P32" s="203" t="s">
        <v>386</v>
      </c>
      <c r="Q32" s="203" t="s">
        <v>386</v>
      </c>
      <c r="R32" s="203" t="s">
        <v>386</v>
      </c>
      <c r="S32" s="203" t="s">
        <v>386</v>
      </c>
      <c r="T32" s="203" t="s">
        <v>386</v>
      </c>
      <c r="U32" s="203" t="s">
        <v>386</v>
      </c>
      <c r="V32" s="203" t="s">
        <v>386</v>
      </c>
      <c r="W32" s="203" t="s">
        <v>386</v>
      </c>
      <c r="X32" s="203" t="s">
        <v>386</v>
      </c>
      <c r="Y32" s="203" t="s">
        <v>386</v>
      </c>
      <c r="Z32" s="203"/>
      <c r="AA32" s="203" t="s">
        <v>386</v>
      </c>
      <c r="AB32" s="203"/>
    </row>
    <row r="33" spans="1:28" x14ac:dyDescent="0.25">
      <c r="A33" s="389"/>
      <c r="B33" s="193" t="s">
        <v>80</v>
      </c>
      <c r="C33" s="6" t="s">
        <v>386</v>
      </c>
      <c r="D33" s="6" t="s">
        <v>386</v>
      </c>
      <c r="E33" s="6" t="s">
        <v>386</v>
      </c>
      <c r="F33" s="6"/>
      <c r="G33" s="6"/>
      <c r="H33" s="6" t="s">
        <v>386</v>
      </c>
      <c r="I33" s="6" t="s">
        <v>386</v>
      </c>
      <c r="J33" s="6" t="s">
        <v>386</v>
      </c>
      <c r="K33" s="6" t="s">
        <v>386</v>
      </c>
      <c r="L33" s="6" t="s">
        <v>386</v>
      </c>
      <c r="M33" s="6" t="s">
        <v>386</v>
      </c>
      <c r="N33" s="6" t="s">
        <v>386</v>
      </c>
      <c r="O33" s="6" t="s">
        <v>386</v>
      </c>
      <c r="P33" s="6" t="s">
        <v>386</v>
      </c>
      <c r="Q33" s="6" t="s">
        <v>386</v>
      </c>
      <c r="R33" s="6" t="s">
        <v>386</v>
      </c>
      <c r="S33" s="6" t="s">
        <v>386</v>
      </c>
      <c r="T33" s="6" t="s">
        <v>386</v>
      </c>
      <c r="U33" s="6" t="s">
        <v>386</v>
      </c>
      <c r="V33" s="6" t="s">
        <v>386</v>
      </c>
      <c r="W33" s="6" t="s">
        <v>386</v>
      </c>
      <c r="X33" s="6"/>
      <c r="Y33" s="6" t="s">
        <v>386</v>
      </c>
      <c r="Z33" s="6" t="s">
        <v>386</v>
      </c>
      <c r="AA33" s="6" t="s">
        <v>386</v>
      </c>
      <c r="AB33" s="42"/>
    </row>
    <row r="34" spans="1:28" x14ac:dyDescent="0.25">
      <c r="A34" s="389"/>
      <c r="B34" s="192" t="s">
        <v>81</v>
      </c>
      <c r="C34" s="203" t="s">
        <v>94</v>
      </c>
      <c r="D34" s="203" t="s">
        <v>94</v>
      </c>
      <c r="E34" s="203" t="s">
        <v>367</v>
      </c>
      <c r="F34" s="203" t="s">
        <v>367</v>
      </c>
      <c r="G34" s="203" t="s">
        <v>94</v>
      </c>
      <c r="H34" s="203" t="s">
        <v>367</v>
      </c>
      <c r="I34" s="203" t="s">
        <v>367</v>
      </c>
      <c r="J34" s="203" t="s">
        <v>367</v>
      </c>
      <c r="K34" s="203" t="s">
        <v>367</v>
      </c>
      <c r="L34" s="203" t="s">
        <v>367</v>
      </c>
      <c r="M34" s="203" t="s">
        <v>367</v>
      </c>
      <c r="N34" s="203" t="s">
        <v>367</v>
      </c>
      <c r="O34" s="203" t="s">
        <v>367</v>
      </c>
      <c r="P34" s="203" t="s">
        <v>367</v>
      </c>
      <c r="Q34" s="203" t="s">
        <v>367</v>
      </c>
      <c r="R34" s="203" t="s">
        <v>367</v>
      </c>
      <c r="S34" s="203" t="s">
        <v>367</v>
      </c>
      <c r="T34" s="203" t="s">
        <v>367</v>
      </c>
      <c r="U34" s="203" t="s">
        <v>367</v>
      </c>
      <c r="V34" s="203" t="s">
        <v>367</v>
      </c>
      <c r="W34" s="203" t="s">
        <v>367</v>
      </c>
      <c r="X34" s="203" t="s">
        <v>367</v>
      </c>
      <c r="Y34" s="203" t="s">
        <v>367</v>
      </c>
      <c r="Z34" s="203" t="s">
        <v>367</v>
      </c>
      <c r="AA34" s="203" t="s">
        <v>367</v>
      </c>
      <c r="AB34" s="203"/>
    </row>
    <row r="35" spans="1:28" x14ac:dyDescent="0.25">
      <c r="A35" s="389"/>
      <c r="B35" s="192" t="s">
        <v>90</v>
      </c>
      <c r="C35" s="6" t="s">
        <v>94</v>
      </c>
      <c r="D35" s="6"/>
      <c r="E35" s="6"/>
      <c r="F35" s="6"/>
      <c r="G35" s="6" t="s">
        <v>94</v>
      </c>
      <c r="H35" s="6" t="s">
        <v>94</v>
      </c>
      <c r="I35" s="6"/>
      <c r="J35" s="6"/>
      <c r="K35" s="6" t="s">
        <v>94</v>
      </c>
      <c r="L35" s="6" t="s">
        <v>94</v>
      </c>
      <c r="M35" s="6" t="s">
        <v>94</v>
      </c>
      <c r="N35" s="6" t="s">
        <v>94</v>
      </c>
      <c r="O35" s="6"/>
      <c r="P35" s="6" t="s">
        <v>94</v>
      </c>
      <c r="Q35" s="6" t="s">
        <v>94</v>
      </c>
      <c r="R35" s="6" t="s">
        <v>94</v>
      </c>
      <c r="S35" s="6"/>
      <c r="T35" s="6"/>
      <c r="U35" s="6"/>
      <c r="V35" s="6" t="s">
        <v>94</v>
      </c>
      <c r="W35" s="6"/>
      <c r="X35" s="6"/>
      <c r="Y35" s="6" t="s">
        <v>94</v>
      </c>
      <c r="Z35" s="6"/>
      <c r="AA35" s="6" t="s">
        <v>94</v>
      </c>
      <c r="AB35" s="6" t="s">
        <v>386</v>
      </c>
    </row>
    <row r="36" spans="1:28" ht="24" x14ac:dyDescent="0.25">
      <c r="A36" s="389"/>
      <c r="B36" s="193" t="s">
        <v>82</v>
      </c>
      <c r="C36" s="203" t="s">
        <v>94</v>
      </c>
      <c r="D36" s="203"/>
      <c r="E36" s="203"/>
      <c r="F36" s="203"/>
      <c r="G36" s="203"/>
      <c r="H36" s="203"/>
      <c r="I36" s="203"/>
      <c r="J36" s="203" t="s">
        <v>94</v>
      </c>
      <c r="K36" s="203"/>
      <c r="L36" s="203"/>
      <c r="M36" s="203" t="s">
        <v>94</v>
      </c>
      <c r="N36" s="203"/>
      <c r="O36" s="203"/>
      <c r="P36" s="203" t="s">
        <v>94</v>
      </c>
      <c r="Q36" s="203" t="s">
        <v>94</v>
      </c>
      <c r="R36" s="203" t="s">
        <v>94</v>
      </c>
      <c r="S36" s="203"/>
      <c r="T36" s="203"/>
      <c r="U36" s="203"/>
      <c r="V36" s="203"/>
      <c r="W36" s="203"/>
      <c r="X36" s="203"/>
      <c r="Y36" s="203"/>
      <c r="Z36" s="203"/>
      <c r="AA36" s="203"/>
      <c r="AB36" s="203"/>
    </row>
    <row r="37" spans="1:28" x14ac:dyDescent="0.25">
      <c r="A37" s="389"/>
      <c r="B37" s="193" t="s">
        <v>83</v>
      </c>
      <c r="C37" s="6" t="s">
        <v>94</v>
      </c>
      <c r="D37" s="6" t="s">
        <v>94</v>
      </c>
      <c r="E37" s="6" t="s">
        <v>94</v>
      </c>
      <c r="F37" s="6" t="s">
        <v>94</v>
      </c>
      <c r="G37" s="6" t="s">
        <v>94</v>
      </c>
      <c r="H37" s="6" t="s">
        <v>94</v>
      </c>
      <c r="I37" s="6" t="s">
        <v>94</v>
      </c>
      <c r="J37" s="6" t="s">
        <v>94</v>
      </c>
      <c r="K37" s="6" t="s">
        <v>94</v>
      </c>
      <c r="L37" s="6" t="s">
        <v>94</v>
      </c>
      <c r="M37" s="6" t="s">
        <v>94</v>
      </c>
      <c r="N37" s="6"/>
      <c r="O37" s="6" t="s">
        <v>94</v>
      </c>
      <c r="P37" s="6" t="s">
        <v>94</v>
      </c>
      <c r="Q37" s="6" t="s">
        <v>94</v>
      </c>
      <c r="R37" s="6" t="s">
        <v>94</v>
      </c>
      <c r="S37" s="6" t="s">
        <v>94</v>
      </c>
      <c r="T37" s="6" t="s">
        <v>94</v>
      </c>
      <c r="U37" s="6" t="s">
        <v>94</v>
      </c>
      <c r="V37" s="6" t="s">
        <v>94</v>
      </c>
      <c r="W37" s="6"/>
      <c r="X37" s="6"/>
      <c r="Y37" s="6"/>
      <c r="Z37" s="6"/>
      <c r="AA37" s="6"/>
      <c r="AB37" s="6" t="s">
        <v>386</v>
      </c>
    </row>
    <row r="38" spans="1:28" x14ac:dyDescent="0.25">
      <c r="A38" s="389"/>
      <c r="B38" s="193" t="s">
        <v>84</v>
      </c>
      <c r="C38" s="6" t="s">
        <v>94</v>
      </c>
      <c r="D38" s="6"/>
      <c r="E38" s="6"/>
      <c r="F38" s="6"/>
      <c r="G38" s="6"/>
      <c r="H38" s="6"/>
      <c r="I38" s="6"/>
      <c r="J38" s="6"/>
      <c r="K38" s="6" t="s">
        <v>94</v>
      </c>
      <c r="L38" s="6"/>
      <c r="M38" s="6" t="s">
        <v>94</v>
      </c>
      <c r="N38" s="6"/>
      <c r="O38" s="6"/>
      <c r="P38" s="6"/>
      <c r="Q38" s="6"/>
      <c r="R38" s="6"/>
      <c r="S38" s="6"/>
      <c r="T38" s="6" t="s">
        <v>386</v>
      </c>
      <c r="U38" s="6"/>
      <c r="V38" s="6" t="s">
        <v>386</v>
      </c>
      <c r="W38" s="6"/>
      <c r="X38" s="6"/>
      <c r="Y38" s="6"/>
      <c r="Z38" s="6"/>
      <c r="AA38" s="6"/>
      <c r="AB38" s="5"/>
    </row>
    <row r="39" spans="1:28" ht="24" x14ac:dyDescent="0.25">
      <c r="A39" s="389"/>
      <c r="B39" s="192" t="s">
        <v>85</v>
      </c>
      <c r="C39" s="203"/>
      <c r="D39" s="203"/>
      <c r="E39" s="203"/>
      <c r="F39" s="203"/>
      <c r="G39" s="203"/>
      <c r="H39" s="203"/>
      <c r="I39" s="203"/>
      <c r="J39" s="203"/>
      <c r="K39" s="203"/>
      <c r="L39" s="203"/>
      <c r="M39" s="203"/>
      <c r="N39" s="203"/>
      <c r="O39" s="203"/>
      <c r="P39" s="203"/>
      <c r="Q39" s="203"/>
      <c r="R39" s="203"/>
      <c r="S39" s="203"/>
      <c r="T39" s="203"/>
      <c r="U39" s="203"/>
      <c r="V39" s="203"/>
      <c r="W39" s="203"/>
      <c r="X39" s="203"/>
      <c r="Y39" s="204" t="s">
        <v>94</v>
      </c>
      <c r="Z39" s="203"/>
      <c r="AA39" s="203"/>
      <c r="AB39" s="203"/>
    </row>
    <row r="43" spans="1:28" x14ac:dyDescent="0.25">
      <c r="A43" s="404"/>
      <c r="B43" s="404"/>
      <c r="C43" s="390" t="s">
        <v>53</v>
      </c>
      <c r="D43" s="390"/>
      <c r="E43" s="390"/>
      <c r="F43" s="390"/>
      <c r="G43" s="390"/>
      <c r="H43" s="390"/>
      <c r="I43" s="390"/>
      <c r="J43" s="189"/>
      <c r="K43" s="189"/>
    </row>
    <row r="44" spans="1:28" ht="36" x14ac:dyDescent="0.25">
      <c r="A44" s="404"/>
      <c r="B44" s="404"/>
      <c r="C44" s="191" t="s">
        <v>41</v>
      </c>
      <c r="D44" s="390" t="s">
        <v>42</v>
      </c>
      <c r="E44" s="392" t="s">
        <v>103</v>
      </c>
      <c r="F44" s="393"/>
      <c r="G44" s="393"/>
      <c r="H44" s="394"/>
      <c r="I44" s="390" t="s">
        <v>190</v>
      </c>
      <c r="J44" s="189"/>
      <c r="K44" s="48"/>
    </row>
    <row r="45" spans="1:28" ht="60" x14ac:dyDescent="0.25">
      <c r="A45" s="404"/>
      <c r="B45" s="404"/>
      <c r="C45" s="201" t="s">
        <v>30</v>
      </c>
      <c r="D45" s="391"/>
      <c r="E45" s="201" t="s">
        <v>98</v>
      </c>
      <c r="F45" s="201" t="s">
        <v>99</v>
      </c>
      <c r="G45" s="201" t="s">
        <v>101</v>
      </c>
      <c r="H45" s="201" t="s">
        <v>102</v>
      </c>
      <c r="I45" s="391"/>
    </row>
    <row r="46" spans="1:28" x14ac:dyDescent="0.25">
      <c r="A46" s="398" t="s">
        <v>63</v>
      </c>
      <c r="B46" s="198" t="s">
        <v>64</v>
      </c>
      <c r="C46" s="190" t="s">
        <v>94</v>
      </c>
      <c r="D46" s="190" t="s">
        <v>94</v>
      </c>
      <c r="E46" s="190" t="s">
        <v>94</v>
      </c>
      <c r="F46" s="190" t="s">
        <v>94</v>
      </c>
      <c r="G46" s="190" t="s">
        <v>94</v>
      </c>
      <c r="H46" s="190" t="s">
        <v>94</v>
      </c>
      <c r="I46" s="190" t="s">
        <v>94</v>
      </c>
    </row>
    <row r="47" spans="1:28" x14ac:dyDescent="0.25">
      <c r="A47" s="399"/>
      <c r="B47" s="199" t="s">
        <v>91</v>
      </c>
      <c r="C47" s="190" t="s">
        <v>94</v>
      </c>
      <c r="D47" s="190" t="s">
        <v>94</v>
      </c>
      <c r="E47" s="190" t="s">
        <v>94</v>
      </c>
      <c r="F47" s="190"/>
      <c r="G47" s="190"/>
      <c r="H47" s="190" t="s">
        <v>94</v>
      </c>
      <c r="I47" s="190"/>
    </row>
    <row r="48" spans="1:28" x14ac:dyDescent="0.25">
      <c r="A48" s="399"/>
      <c r="B48" s="199" t="s">
        <v>66</v>
      </c>
      <c r="C48" s="190"/>
      <c r="D48" s="190"/>
      <c r="E48" s="190" t="s">
        <v>94</v>
      </c>
      <c r="F48" s="190" t="s">
        <v>94</v>
      </c>
      <c r="G48" s="190"/>
      <c r="H48" s="190"/>
      <c r="I48" s="190"/>
    </row>
    <row r="49" spans="1:9" x14ac:dyDescent="0.25">
      <c r="A49" s="399"/>
      <c r="B49" s="199" t="s">
        <v>68</v>
      </c>
      <c r="C49" s="190"/>
      <c r="D49" s="190"/>
      <c r="E49" s="190" t="s">
        <v>94</v>
      </c>
      <c r="F49" s="190" t="s">
        <v>94</v>
      </c>
      <c r="G49" s="190"/>
      <c r="H49" s="184" t="s">
        <v>94</v>
      </c>
      <c r="I49" s="190" t="s">
        <v>94</v>
      </c>
    </row>
    <row r="50" spans="1:9" x14ac:dyDescent="0.25">
      <c r="A50" s="400"/>
      <c r="B50" s="199" t="s">
        <v>366</v>
      </c>
      <c r="C50" s="190"/>
      <c r="D50" s="190"/>
      <c r="E50" s="190" t="s">
        <v>94</v>
      </c>
      <c r="F50" s="190" t="s">
        <v>94</v>
      </c>
      <c r="G50" s="190"/>
      <c r="H50" s="190"/>
      <c r="I50" s="190"/>
    </row>
    <row r="51" spans="1:9" x14ac:dyDescent="0.25">
      <c r="A51" s="398" t="s">
        <v>65</v>
      </c>
      <c r="B51" s="199" t="s">
        <v>67</v>
      </c>
      <c r="C51" s="190"/>
      <c r="D51" s="190"/>
      <c r="E51" s="190"/>
      <c r="F51" s="190"/>
      <c r="G51" s="190"/>
      <c r="H51" s="190"/>
      <c r="I51" s="190"/>
    </row>
    <row r="52" spans="1:9" x14ac:dyDescent="0.25">
      <c r="A52" s="399"/>
      <c r="B52" s="199" t="s">
        <v>69</v>
      </c>
      <c r="C52" s="190"/>
      <c r="D52" s="190"/>
      <c r="E52" s="190"/>
      <c r="F52" s="190"/>
      <c r="G52" s="190"/>
      <c r="H52" s="190"/>
      <c r="I52" s="190"/>
    </row>
    <row r="53" spans="1:9" x14ac:dyDescent="0.25">
      <c r="A53" s="400"/>
      <c r="B53" s="199" t="s">
        <v>339</v>
      </c>
      <c r="C53" s="190" t="s">
        <v>94</v>
      </c>
      <c r="D53" s="190"/>
      <c r="E53" s="190" t="s">
        <v>94</v>
      </c>
      <c r="F53" s="184" t="s">
        <v>94</v>
      </c>
      <c r="G53" s="190" t="s">
        <v>94</v>
      </c>
      <c r="H53" s="190"/>
      <c r="I53" s="184" t="s">
        <v>94</v>
      </c>
    </row>
    <row r="54" spans="1:9" x14ac:dyDescent="0.25">
      <c r="A54" s="398" t="s">
        <v>58</v>
      </c>
      <c r="B54" s="198" t="s">
        <v>70</v>
      </c>
      <c r="C54" s="190" t="s">
        <v>94</v>
      </c>
      <c r="D54" s="190" t="s">
        <v>94</v>
      </c>
      <c r="E54" s="190" t="s">
        <v>94</v>
      </c>
      <c r="F54" s="190" t="s">
        <v>94</v>
      </c>
      <c r="G54" s="190" t="s">
        <v>94</v>
      </c>
      <c r="H54" s="190" t="s">
        <v>94</v>
      </c>
      <c r="I54" s="190" t="s">
        <v>94</v>
      </c>
    </row>
    <row r="55" spans="1:9" x14ac:dyDescent="0.25">
      <c r="A55" s="399"/>
      <c r="B55" s="199" t="s">
        <v>71</v>
      </c>
      <c r="C55" s="190" t="s">
        <v>94</v>
      </c>
      <c r="D55" s="190" t="s">
        <v>94</v>
      </c>
      <c r="E55" s="190"/>
      <c r="F55" s="190"/>
      <c r="G55" s="190"/>
      <c r="H55" s="190"/>
      <c r="I55" s="190"/>
    </row>
    <row r="56" spans="1:9" x14ac:dyDescent="0.25">
      <c r="A56" s="399"/>
      <c r="B56" s="200" t="s">
        <v>341</v>
      </c>
      <c r="C56" s="190"/>
      <c r="D56" s="190"/>
      <c r="E56" s="190" t="s">
        <v>367</v>
      </c>
      <c r="F56" s="190"/>
      <c r="G56" s="190"/>
      <c r="H56" s="190"/>
      <c r="I56" s="190" t="s">
        <v>94</v>
      </c>
    </row>
    <row r="57" spans="1:9" ht="24" x14ac:dyDescent="0.25">
      <c r="A57" s="399"/>
      <c r="B57" s="200" t="s">
        <v>342</v>
      </c>
      <c r="C57" s="190" t="s">
        <v>94</v>
      </c>
      <c r="D57" s="190" t="s">
        <v>94</v>
      </c>
      <c r="E57" s="190" t="s">
        <v>94</v>
      </c>
      <c r="F57" s="190" t="s">
        <v>94</v>
      </c>
      <c r="G57" s="190" t="s">
        <v>94</v>
      </c>
      <c r="H57" s="190" t="s">
        <v>94</v>
      </c>
      <c r="I57" s="190" t="s">
        <v>94</v>
      </c>
    </row>
    <row r="58" spans="1:9" ht="24" x14ac:dyDescent="0.25">
      <c r="A58" s="400"/>
      <c r="B58" s="200" t="s">
        <v>343</v>
      </c>
      <c r="C58" s="190"/>
      <c r="D58" s="190"/>
      <c r="E58" s="190" t="s">
        <v>94</v>
      </c>
      <c r="F58" s="190" t="s">
        <v>94</v>
      </c>
      <c r="G58" s="190" t="s">
        <v>94</v>
      </c>
      <c r="H58" s="190" t="s">
        <v>94</v>
      </c>
      <c r="I58" s="190" t="s">
        <v>94</v>
      </c>
    </row>
    <row r="59" spans="1:9" x14ac:dyDescent="0.25">
      <c r="A59" s="398" t="s">
        <v>86</v>
      </c>
      <c r="B59" s="199" t="s">
        <v>95</v>
      </c>
      <c r="C59" s="190"/>
      <c r="D59" s="184" t="s">
        <v>94</v>
      </c>
      <c r="E59" s="190"/>
      <c r="F59" s="184" t="s">
        <v>94</v>
      </c>
      <c r="G59" s="190"/>
      <c r="H59" s="184" t="s">
        <v>94</v>
      </c>
      <c r="I59" s="190"/>
    </row>
    <row r="60" spans="1:9" x14ac:dyDescent="0.25">
      <c r="A60" s="399"/>
      <c r="B60" s="199" t="s">
        <v>137</v>
      </c>
      <c r="C60" s="190" t="s">
        <v>94</v>
      </c>
      <c r="D60" s="190"/>
      <c r="E60" s="190"/>
      <c r="F60" s="190"/>
      <c r="G60" s="190"/>
      <c r="H60" s="190"/>
      <c r="I60" s="190"/>
    </row>
    <row r="61" spans="1:9" x14ac:dyDescent="0.25">
      <c r="A61" s="399"/>
      <c r="B61" s="199" t="s">
        <v>136</v>
      </c>
      <c r="C61" s="190" t="s">
        <v>386</v>
      </c>
      <c r="D61" s="190"/>
      <c r="E61" s="190"/>
      <c r="F61" s="190"/>
      <c r="G61" s="190"/>
      <c r="H61" s="190"/>
      <c r="I61" s="190"/>
    </row>
    <row r="62" spans="1:9" x14ac:dyDescent="0.25">
      <c r="A62" s="399"/>
      <c r="B62" s="199" t="s">
        <v>72</v>
      </c>
      <c r="C62" s="190"/>
      <c r="D62" s="190" t="s">
        <v>94</v>
      </c>
      <c r="E62" s="190" t="s">
        <v>94</v>
      </c>
      <c r="F62" s="190" t="s">
        <v>94</v>
      </c>
      <c r="G62" s="190" t="s">
        <v>94</v>
      </c>
      <c r="H62" s="190" t="s">
        <v>94</v>
      </c>
      <c r="I62" s="190" t="s">
        <v>94</v>
      </c>
    </row>
    <row r="63" spans="1:9" x14ac:dyDescent="0.25">
      <c r="A63" s="400"/>
      <c r="B63" s="199" t="s">
        <v>138</v>
      </c>
      <c r="C63" s="190" t="s">
        <v>94</v>
      </c>
      <c r="D63" s="190" t="s">
        <v>94</v>
      </c>
      <c r="E63" s="190"/>
      <c r="F63" s="190"/>
      <c r="G63" s="190"/>
      <c r="H63" s="190"/>
      <c r="I63" s="190"/>
    </row>
    <row r="64" spans="1:9" x14ac:dyDescent="0.25">
      <c r="A64" s="395" t="s">
        <v>59</v>
      </c>
      <c r="B64" s="193" t="s">
        <v>381</v>
      </c>
      <c r="C64" s="190"/>
      <c r="D64" s="190"/>
      <c r="E64" s="190" t="s">
        <v>94</v>
      </c>
      <c r="F64" s="190" t="s">
        <v>94</v>
      </c>
      <c r="G64" s="190"/>
      <c r="H64" s="190"/>
      <c r="I64" s="190"/>
    </row>
    <row r="65" spans="1:9" x14ac:dyDescent="0.25">
      <c r="A65" s="396"/>
      <c r="B65" s="196" t="s">
        <v>382</v>
      </c>
      <c r="C65" s="190"/>
      <c r="D65" s="190"/>
      <c r="E65" s="190" t="s">
        <v>94</v>
      </c>
      <c r="F65" s="190" t="s">
        <v>94</v>
      </c>
      <c r="G65" s="190"/>
      <c r="H65" s="190"/>
      <c r="I65" s="190" t="s">
        <v>94</v>
      </c>
    </row>
    <row r="66" spans="1:9" ht="24" x14ac:dyDescent="0.25">
      <c r="A66" s="396"/>
      <c r="B66" s="193" t="s">
        <v>383</v>
      </c>
      <c r="C66" s="190" t="s">
        <v>94</v>
      </c>
      <c r="D66" s="190" t="s">
        <v>94</v>
      </c>
      <c r="E66" s="190" t="s">
        <v>94</v>
      </c>
      <c r="F66" s="190" t="s">
        <v>94</v>
      </c>
      <c r="G66" s="190" t="s">
        <v>94</v>
      </c>
      <c r="H66" s="190" t="s">
        <v>94</v>
      </c>
      <c r="I66" s="190" t="s">
        <v>94</v>
      </c>
    </row>
    <row r="67" spans="1:9" x14ac:dyDescent="0.25">
      <c r="A67" s="397"/>
      <c r="B67" s="193" t="s">
        <v>380</v>
      </c>
      <c r="C67" s="190" t="s">
        <v>94</v>
      </c>
      <c r="D67" s="190" t="s">
        <v>94</v>
      </c>
      <c r="E67" s="190" t="s">
        <v>94</v>
      </c>
      <c r="F67" s="190" t="s">
        <v>94</v>
      </c>
      <c r="G67" s="190" t="s">
        <v>94</v>
      </c>
      <c r="H67" s="190" t="s">
        <v>94</v>
      </c>
      <c r="I67" s="190" t="s">
        <v>94</v>
      </c>
    </row>
    <row r="68" spans="1:9" x14ac:dyDescent="0.25">
      <c r="A68" s="388" t="s">
        <v>88</v>
      </c>
      <c r="B68" s="198" t="s">
        <v>74</v>
      </c>
      <c r="C68" s="190" t="s">
        <v>94</v>
      </c>
      <c r="D68" s="190" t="s">
        <v>94</v>
      </c>
      <c r="E68" s="190"/>
      <c r="F68" s="190" t="s">
        <v>94</v>
      </c>
      <c r="G68" s="184" t="s">
        <v>94</v>
      </c>
      <c r="H68" s="190" t="s">
        <v>94</v>
      </c>
      <c r="I68" s="190" t="s">
        <v>94</v>
      </c>
    </row>
    <row r="69" spans="1:9" x14ac:dyDescent="0.25">
      <c r="A69" s="388"/>
      <c r="B69" s="198" t="s">
        <v>89</v>
      </c>
      <c r="C69" s="190" t="s">
        <v>94</v>
      </c>
      <c r="D69" s="190" t="s">
        <v>94</v>
      </c>
      <c r="E69" s="190" t="s">
        <v>94</v>
      </c>
      <c r="F69" s="190" t="s">
        <v>94</v>
      </c>
      <c r="G69" s="184" t="s">
        <v>94</v>
      </c>
      <c r="H69" s="190" t="s">
        <v>94</v>
      </c>
      <c r="I69" s="190" t="s">
        <v>94</v>
      </c>
    </row>
    <row r="70" spans="1:9" x14ac:dyDescent="0.25">
      <c r="A70" s="388"/>
      <c r="B70" s="198" t="s">
        <v>75</v>
      </c>
      <c r="C70" s="190" t="s">
        <v>94</v>
      </c>
      <c r="D70" s="190" t="s">
        <v>94</v>
      </c>
      <c r="E70" s="190" t="s">
        <v>94</v>
      </c>
      <c r="F70" s="190" t="s">
        <v>94</v>
      </c>
      <c r="G70" s="184" t="s">
        <v>94</v>
      </c>
      <c r="H70" s="190" t="s">
        <v>94</v>
      </c>
      <c r="I70" s="190" t="s">
        <v>94</v>
      </c>
    </row>
    <row r="71" spans="1:9" x14ac:dyDescent="0.25">
      <c r="A71" s="388"/>
      <c r="B71" s="198" t="s">
        <v>76</v>
      </c>
      <c r="C71" s="190" t="s">
        <v>94</v>
      </c>
      <c r="D71" s="190" t="s">
        <v>94</v>
      </c>
      <c r="E71" s="190"/>
      <c r="F71" s="190" t="s">
        <v>94</v>
      </c>
      <c r="G71" s="184" t="s">
        <v>94</v>
      </c>
      <c r="H71" s="190"/>
      <c r="I71" s="190" t="s">
        <v>94</v>
      </c>
    </row>
    <row r="72" spans="1:9" x14ac:dyDescent="0.25">
      <c r="A72" s="388"/>
      <c r="B72" s="198" t="s">
        <v>97</v>
      </c>
      <c r="C72" s="190" t="s">
        <v>367</v>
      </c>
      <c r="D72" s="190" t="s">
        <v>94</v>
      </c>
      <c r="E72" s="190"/>
      <c r="F72" s="190"/>
      <c r="G72" s="190" t="s">
        <v>94</v>
      </c>
      <c r="H72" s="190" t="s">
        <v>94</v>
      </c>
      <c r="I72" s="190" t="s">
        <v>94</v>
      </c>
    </row>
    <row r="73" spans="1:9" ht="36" x14ac:dyDescent="0.25">
      <c r="A73" s="389" t="s">
        <v>77</v>
      </c>
      <c r="B73" s="199" t="s">
        <v>78</v>
      </c>
      <c r="C73" s="190"/>
      <c r="D73" s="190"/>
      <c r="E73" s="190" t="s">
        <v>94</v>
      </c>
      <c r="F73" s="190" t="s">
        <v>94</v>
      </c>
      <c r="G73" s="190"/>
      <c r="H73" s="190"/>
      <c r="I73" s="190"/>
    </row>
    <row r="74" spans="1:9" x14ac:dyDescent="0.25">
      <c r="A74" s="389"/>
      <c r="B74" s="199" t="s">
        <v>79</v>
      </c>
      <c r="C74" s="190" t="s">
        <v>386</v>
      </c>
      <c r="D74" s="190" t="s">
        <v>386</v>
      </c>
      <c r="E74" s="190" t="s">
        <v>386</v>
      </c>
      <c r="F74" s="190" t="s">
        <v>386</v>
      </c>
      <c r="G74" s="190" t="s">
        <v>386</v>
      </c>
      <c r="H74" s="190" t="s">
        <v>386</v>
      </c>
      <c r="I74" s="190" t="s">
        <v>386</v>
      </c>
    </row>
    <row r="75" spans="1:9" x14ac:dyDescent="0.25">
      <c r="A75" s="389"/>
      <c r="B75" s="199" t="s">
        <v>80</v>
      </c>
      <c r="C75" s="190" t="s">
        <v>386</v>
      </c>
      <c r="D75" s="190" t="s">
        <v>386</v>
      </c>
      <c r="E75" s="190" t="s">
        <v>386</v>
      </c>
      <c r="F75" s="190" t="s">
        <v>386</v>
      </c>
      <c r="G75" s="190" t="s">
        <v>386</v>
      </c>
      <c r="H75" s="190" t="s">
        <v>386</v>
      </c>
      <c r="I75" s="190" t="s">
        <v>386</v>
      </c>
    </row>
    <row r="76" spans="1:9" x14ac:dyDescent="0.25">
      <c r="A76" s="389"/>
      <c r="B76" s="198" t="s">
        <v>81</v>
      </c>
      <c r="C76" s="190" t="s">
        <v>94</v>
      </c>
      <c r="D76" s="190" t="s">
        <v>94</v>
      </c>
      <c r="E76" s="190" t="s">
        <v>94</v>
      </c>
      <c r="F76" s="190" t="s">
        <v>94</v>
      </c>
      <c r="G76" s="190" t="s">
        <v>94</v>
      </c>
      <c r="H76" s="190" t="s">
        <v>94</v>
      </c>
      <c r="I76" s="190" t="s">
        <v>94</v>
      </c>
    </row>
    <row r="77" spans="1:9" x14ac:dyDescent="0.25">
      <c r="A77" s="389"/>
      <c r="B77" s="198" t="s">
        <v>90</v>
      </c>
      <c r="C77" s="190" t="s">
        <v>94</v>
      </c>
      <c r="D77" s="190" t="s">
        <v>94</v>
      </c>
      <c r="E77" s="190"/>
      <c r="F77" s="190" t="s">
        <v>94</v>
      </c>
      <c r="G77" s="190"/>
      <c r="H77" s="190" t="s">
        <v>94</v>
      </c>
      <c r="I77" s="190" t="s">
        <v>94</v>
      </c>
    </row>
    <row r="78" spans="1:9" ht="24" x14ac:dyDescent="0.25">
      <c r="A78" s="389"/>
      <c r="B78" s="199" t="s">
        <v>82</v>
      </c>
      <c r="C78" s="190"/>
      <c r="D78" s="190"/>
      <c r="E78" s="190"/>
      <c r="F78" s="190"/>
      <c r="G78" s="190"/>
      <c r="H78" s="190"/>
      <c r="I78" s="190" t="s">
        <v>367</v>
      </c>
    </row>
    <row r="79" spans="1:9" x14ac:dyDescent="0.25">
      <c r="A79" s="389"/>
      <c r="B79" s="199" t="s">
        <v>144</v>
      </c>
      <c r="C79" s="190" t="s">
        <v>94</v>
      </c>
      <c r="D79" s="190" t="s">
        <v>94</v>
      </c>
      <c r="E79" s="190"/>
      <c r="F79" s="190"/>
      <c r="G79" s="190"/>
      <c r="H79" s="190"/>
      <c r="I79" s="190"/>
    </row>
    <row r="80" spans="1:9" x14ac:dyDescent="0.25">
      <c r="A80" s="389"/>
      <c r="B80" s="199" t="s">
        <v>84</v>
      </c>
      <c r="C80" s="190" t="s">
        <v>386</v>
      </c>
      <c r="D80" s="190" t="s">
        <v>386</v>
      </c>
      <c r="E80" s="190"/>
      <c r="F80" s="190"/>
      <c r="G80" s="190"/>
      <c r="H80" s="190"/>
      <c r="I80" s="190"/>
    </row>
    <row r="81" spans="1:11" ht="24" x14ac:dyDescent="0.25">
      <c r="A81" s="389"/>
      <c r="B81" s="198" t="s">
        <v>85</v>
      </c>
      <c r="C81" s="190" t="s">
        <v>94</v>
      </c>
      <c r="D81" s="190"/>
      <c r="E81" s="190"/>
      <c r="F81" s="190"/>
      <c r="G81" s="190"/>
      <c r="H81" s="190"/>
      <c r="I81" s="190" t="s">
        <v>94</v>
      </c>
    </row>
    <row r="86" spans="1:11" x14ac:dyDescent="0.25">
      <c r="A86" s="404"/>
      <c r="B86" s="404"/>
      <c r="C86" s="390" t="s">
        <v>9</v>
      </c>
      <c r="D86" s="390"/>
      <c r="E86" s="390"/>
      <c r="F86" s="390"/>
      <c r="G86" s="390"/>
      <c r="H86" s="390"/>
      <c r="I86" s="390"/>
      <c r="J86" s="390"/>
      <c r="K86" s="390"/>
    </row>
    <row r="87" spans="1:11" x14ac:dyDescent="0.25">
      <c r="A87" s="404"/>
      <c r="B87" s="404"/>
      <c r="C87" s="390" t="s">
        <v>43</v>
      </c>
      <c r="D87" s="390" t="s">
        <v>44</v>
      </c>
      <c r="E87" s="390"/>
      <c r="F87" s="390"/>
      <c r="G87" s="390"/>
      <c r="H87" s="390"/>
      <c r="I87" s="390" t="s">
        <v>45</v>
      </c>
      <c r="J87" s="390"/>
      <c r="K87" s="390" t="s">
        <v>191</v>
      </c>
    </row>
    <row r="88" spans="1:11" ht="60" x14ac:dyDescent="0.25">
      <c r="A88" s="404"/>
      <c r="B88" s="404"/>
      <c r="C88" s="391"/>
      <c r="D88" s="202" t="s">
        <v>31</v>
      </c>
      <c r="E88" s="202" t="s">
        <v>32</v>
      </c>
      <c r="F88" s="202" t="s">
        <v>33</v>
      </c>
      <c r="G88" s="512" t="s">
        <v>432</v>
      </c>
      <c r="H88" s="512" t="s">
        <v>433</v>
      </c>
      <c r="I88" s="202" t="s">
        <v>36</v>
      </c>
      <c r="J88" s="202" t="s">
        <v>37</v>
      </c>
      <c r="K88" s="391"/>
    </row>
    <row r="89" spans="1:11" x14ac:dyDescent="0.25">
      <c r="A89" s="388" t="s">
        <v>63</v>
      </c>
      <c r="B89" s="200" t="s">
        <v>331</v>
      </c>
      <c r="C89" s="203" t="s">
        <v>367</v>
      </c>
      <c r="D89" s="203" t="s">
        <v>367</v>
      </c>
      <c r="E89" s="203" t="s">
        <v>367</v>
      </c>
      <c r="F89" s="203" t="s">
        <v>367</v>
      </c>
      <c r="G89" s="203" t="s">
        <v>367</v>
      </c>
      <c r="H89" s="203" t="s">
        <v>367</v>
      </c>
      <c r="I89" s="203" t="s">
        <v>367</v>
      </c>
      <c r="J89" s="204" t="s">
        <v>386</v>
      </c>
      <c r="K89" s="203"/>
    </row>
    <row r="90" spans="1:11" x14ac:dyDescent="0.25">
      <c r="A90" s="388"/>
      <c r="B90" s="200" t="s">
        <v>333</v>
      </c>
      <c r="C90" s="203" t="s">
        <v>367</v>
      </c>
      <c r="D90" s="203"/>
      <c r="E90" s="203"/>
      <c r="F90" s="203"/>
      <c r="G90" s="203"/>
      <c r="H90" s="203" t="s">
        <v>367</v>
      </c>
      <c r="I90" s="203" t="s">
        <v>367</v>
      </c>
      <c r="J90" s="203"/>
      <c r="K90" s="203"/>
    </row>
    <row r="91" spans="1:11" x14ac:dyDescent="0.25">
      <c r="A91" s="388"/>
      <c r="B91" s="200" t="s">
        <v>335</v>
      </c>
      <c r="C91" s="203"/>
      <c r="D91" s="203"/>
      <c r="E91" s="203"/>
      <c r="F91" s="203"/>
      <c r="G91" s="203"/>
      <c r="H91" s="203" t="s">
        <v>367</v>
      </c>
      <c r="I91" s="203" t="s">
        <v>367</v>
      </c>
      <c r="J91" s="204" t="s">
        <v>386</v>
      </c>
      <c r="K91" s="203"/>
    </row>
    <row r="92" spans="1:11" x14ac:dyDescent="0.25">
      <c r="A92" s="388"/>
      <c r="B92" s="200" t="s">
        <v>336</v>
      </c>
      <c r="C92" s="203" t="s">
        <v>94</v>
      </c>
      <c r="D92" s="203"/>
      <c r="E92" s="203"/>
      <c r="F92" s="203"/>
      <c r="G92" s="203"/>
      <c r="H92" s="203" t="s">
        <v>367</v>
      </c>
      <c r="I92" s="203" t="s">
        <v>367</v>
      </c>
      <c r="J92" s="204" t="s">
        <v>386</v>
      </c>
      <c r="K92" s="203"/>
    </row>
    <row r="93" spans="1:11" ht="24" x14ac:dyDescent="0.25">
      <c r="A93" s="388"/>
      <c r="B93" s="200" t="s">
        <v>372</v>
      </c>
      <c r="C93" s="203" t="s">
        <v>94</v>
      </c>
      <c r="D93" s="203"/>
      <c r="E93" s="203"/>
      <c r="F93" s="203"/>
      <c r="G93" s="203"/>
      <c r="H93" s="203" t="s">
        <v>367</v>
      </c>
      <c r="I93" s="203" t="s">
        <v>367</v>
      </c>
      <c r="J93" s="204" t="s">
        <v>386</v>
      </c>
      <c r="K93" s="203"/>
    </row>
    <row r="94" spans="1:11" x14ac:dyDescent="0.25">
      <c r="A94" s="388" t="s">
        <v>65</v>
      </c>
      <c r="B94" s="200" t="s">
        <v>337</v>
      </c>
      <c r="C94" s="203"/>
      <c r="D94" s="203"/>
      <c r="E94" s="203"/>
      <c r="F94" s="203"/>
      <c r="G94" s="203"/>
      <c r="H94" s="203"/>
      <c r="I94" s="203"/>
      <c r="J94" s="203" t="s">
        <v>386</v>
      </c>
      <c r="K94" s="203"/>
    </row>
    <row r="95" spans="1:11" x14ac:dyDescent="0.25">
      <c r="A95" s="388"/>
      <c r="B95" s="200" t="s">
        <v>338</v>
      </c>
      <c r="C95" s="203"/>
      <c r="D95" s="203"/>
      <c r="E95" s="203"/>
      <c r="F95" s="203"/>
      <c r="G95" s="203"/>
      <c r="H95" s="203" t="s">
        <v>367</v>
      </c>
      <c r="I95" s="203" t="s">
        <v>367</v>
      </c>
      <c r="J95" s="204" t="s">
        <v>386</v>
      </c>
      <c r="K95" s="203"/>
    </row>
    <row r="96" spans="1:11" x14ac:dyDescent="0.25">
      <c r="A96" s="388"/>
      <c r="B96" s="200" t="s">
        <v>339</v>
      </c>
      <c r="C96" s="203"/>
      <c r="D96" s="203"/>
      <c r="E96" s="203"/>
      <c r="F96" s="203"/>
      <c r="G96" s="203"/>
      <c r="H96" s="203" t="s">
        <v>367</v>
      </c>
      <c r="I96" s="203" t="s">
        <v>367</v>
      </c>
      <c r="J96" s="204" t="s">
        <v>393</v>
      </c>
      <c r="K96" s="203"/>
    </row>
    <row r="97" spans="1:11" x14ac:dyDescent="0.25">
      <c r="A97" s="388" t="s">
        <v>58</v>
      </c>
      <c r="B97" s="200" t="s">
        <v>240</v>
      </c>
      <c r="C97" s="203" t="s">
        <v>367</v>
      </c>
      <c r="D97" s="203"/>
      <c r="E97" s="203"/>
      <c r="F97" s="203" t="s">
        <v>367</v>
      </c>
      <c r="G97" s="203" t="s">
        <v>367</v>
      </c>
      <c r="H97" s="203" t="s">
        <v>367</v>
      </c>
      <c r="I97" s="203" t="s">
        <v>367</v>
      </c>
      <c r="J97" s="203" t="s">
        <v>393</v>
      </c>
      <c r="K97" s="203" t="s">
        <v>367</v>
      </c>
    </row>
    <row r="98" spans="1:11" x14ac:dyDescent="0.25">
      <c r="A98" s="388"/>
      <c r="B98" s="200" t="s">
        <v>340</v>
      </c>
      <c r="C98" s="203"/>
      <c r="D98" s="203"/>
      <c r="E98" s="203"/>
      <c r="F98" s="203"/>
      <c r="G98" s="203"/>
      <c r="H98" s="203"/>
      <c r="I98" s="203" t="s">
        <v>367</v>
      </c>
      <c r="J98" s="203"/>
      <c r="K98" s="203"/>
    </row>
    <row r="99" spans="1:11" x14ac:dyDescent="0.25">
      <c r="A99" s="388"/>
      <c r="B99" s="200" t="s">
        <v>341</v>
      </c>
      <c r="C99" s="203"/>
      <c r="D99" s="203"/>
      <c r="E99" s="203"/>
      <c r="F99" s="203"/>
      <c r="G99" s="203"/>
      <c r="H99" s="203"/>
      <c r="I99" s="203" t="s">
        <v>367</v>
      </c>
      <c r="J99" s="203"/>
      <c r="K99" s="203"/>
    </row>
    <row r="100" spans="1:11" ht="24" x14ac:dyDescent="0.25">
      <c r="A100" s="388"/>
      <c r="B100" s="200" t="s">
        <v>342</v>
      </c>
      <c r="C100" s="203" t="s">
        <v>367</v>
      </c>
      <c r="D100" s="203"/>
      <c r="E100" s="203"/>
      <c r="F100" s="203"/>
      <c r="G100" s="203" t="s">
        <v>367</v>
      </c>
      <c r="H100" s="203" t="s">
        <v>367</v>
      </c>
      <c r="I100" s="203" t="s">
        <v>367</v>
      </c>
      <c r="J100" s="203" t="s">
        <v>393</v>
      </c>
      <c r="K100" s="203" t="s">
        <v>367</v>
      </c>
    </row>
    <row r="101" spans="1:11" ht="24" x14ac:dyDescent="0.25">
      <c r="A101" s="388"/>
      <c r="B101" s="200" t="s">
        <v>343</v>
      </c>
      <c r="C101" s="203" t="s">
        <v>367</v>
      </c>
      <c r="D101" s="203"/>
      <c r="E101" s="203"/>
      <c r="F101" s="203"/>
      <c r="G101" s="203" t="s">
        <v>367</v>
      </c>
      <c r="H101" s="203" t="s">
        <v>367</v>
      </c>
      <c r="I101" s="203" t="s">
        <v>367</v>
      </c>
      <c r="J101" s="203" t="s">
        <v>393</v>
      </c>
      <c r="K101" s="203" t="s">
        <v>367</v>
      </c>
    </row>
    <row r="102" spans="1:11" x14ac:dyDescent="0.25">
      <c r="A102" s="388" t="s">
        <v>86</v>
      </c>
      <c r="B102" s="200" t="s">
        <v>241</v>
      </c>
      <c r="C102" s="203" t="s">
        <v>367</v>
      </c>
      <c r="D102" s="203" t="s">
        <v>367</v>
      </c>
      <c r="E102" s="203" t="s">
        <v>367</v>
      </c>
      <c r="F102" s="203"/>
      <c r="G102" s="203" t="s">
        <v>367</v>
      </c>
      <c r="H102" s="203" t="s">
        <v>367</v>
      </c>
      <c r="I102" s="203" t="s">
        <v>367</v>
      </c>
      <c r="J102" s="204" t="s">
        <v>94</v>
      </c>
      <c r="K102" s="203"/>
    </row>
    <row r="103" spans="1:11" x14ac:dyDescent="0.25">
      <c r="A103" s="388"/>
      <c r="B103" s="200" t="s">
        <v>135</v>
      </c>
      <c r="C103" s="203" t="s">
        <v>94</v>
      </c>
      <c r="D103" s="203" t="s">
        <v>94</v>
      </c>
      <c r="E103" s="203"/>
      <c r="F103" s="203"/>
      <c r="G103" s="203"/>
      <c r="H103" s="203"/>
      <c r="I103" s="203"/>
      <c r="J103" s="203"/>
      <c r="K103" s="203"/>
    </row>
    <row r="104" spans="1:11" x14ac:dyDescent="0.25">
      <c r="A104" s="388"/>
      <c r="B104" s="200" t="s">
        <v>134</v>
      </c>
      <c r="C104" s="203" t="s">
        <v>94</v>
      </c>
      <c r="D104" s="203"/>
      <c r="E104" s="203"/>
      <c r="F104" s="203"/>
      <c r="G104" s="203"/>
      <c r="H104" s="203"/>
      <c r="I104" s="203"/>
      <c r="J104" s="203"/>
      <c r="K104" s="203"/>
    </row>
    <row r="105" spans="1:11" ht="24" x14ac:dyDescent="0.25">
      <c r="A105" s="388"/>
      <c r="B105" s="200" t="s">
        <v>195</v>
      </c>
      <c r="C105" s="203" t="s">
        <v>94</v>
      </c>
      <c r="D105" s="203" t="s">
        <v>94</v>
      </c>
      <c r="E105" s="203"/>
      <c r="F105" s="203"/>
      <c r="G105" s="203"/>
      <c r="H105" s="203"/>
      <c r="I105" s="203"/>
      <c r="J105" s="203"/>
      <c r="K105" s="203"/>
    </row>
    <row r="106" spans="1:11" x14ac:dyDescent="0.25">
      <c r="A106" s="388"/>
      <c r="B106" s="200" t="s">
        <v>346</v>
      </c>
      <c r="C106" s="203" t="s">
        <v>367</v>
      </c>
      <c r="D106" s="203" t="s">
        <v>367</v>
      </c>
      <c r="E106" s="203" t="s">
        <v>367</v>
      </c>
      <c r="F106" s="203" t="s">
        <v>367</v>
      </c>
      <c r="G106" s="203" t="s">
        <v>367</v>
      </c>
      <c r="H106" s="204" t="s">
        <v>94</v>
      </c>
      <c r="I106" s="203" t="s">
        <v>367</v>
      </c>
      <c r="J106" s="204" t="s">
        <v>94</v>
      </c>
      <c r="K106" s="203" t="s">
        <v>367</v>
      </c>
    </row>
    <row r="107" spans="1:11" x14ac:dyDescent="0.25">
      <c r="A107" s="398" t="s">
        <v>59</v>
      </c>
      <c r="B107" s="199" t="s">
        <v>381</v>
      </c>
      <c r="C107" s="203" t="s">
        <v>94</v>
      </c>
      <c r="D107" s="203" t="s">
        <v>94</v>
      </c>
      <c r="E107" s="203" t="s">
        <v>367</v>
      </c>
      <c r="F107" s="203" t="s">
        <v>94</v>
      </c>
      <c r="G107" s="203" t="s">
        <v>94</v>
      </c>
      <c r="H107" s="203" t="s">
        <v>367</v>
      </c>
      <c r="I107" s="203" t="s">
        <v>367</v>
      </c>
      <c r="J107" s="203" t="s">
        <v>393</v>
      </c>
      <c r="K107" s="203" t="s">
        <v>94</v>
      </c>
    </row>
    <row r="108" spans="1:11" x14ac:dyDescent="0.25">
      <c r="A108" s="399"/>
      <c r="B108" s="198" t="s">
        <v>382</v>
      </c>
      <c r="C108" s="203" t="s">
        <v>94</v>
      </c>
      <c r="D108" s="203" t="s">
        <v>94</v>
      </c>
      <c r="E108" s="203" t="s">
        <v>367</v>
      </c>
      <c r="F108" s="203" t="s">
        <v>94</v>
      </c>
      <c r="G108" s="203" t="s">
        <v>94</v>
      </c>
      <c r="H108" s="203" t="s">
        <v>367</v>
      </c>
      <c r="I108" s="203" t="s">
        <v>367</v>
      </c>
      <c r="J108" s="203" t="s">
        <v>393</v>
      </c>
      <c r="K108" s="203" t="s">
        <v>94</v>
      </c>
    </row>
    <row r="109" spans="1:11" ht="24" x14ac:dyDescent="0.25">
      <c r="A109" s="399"/>
      <c r="B109" s="199" t="s">
        <v>383</v>
      </c>
      <c r="C109" s="203" t="s">
        <v>94</v>
      </c>
      <c r="D109" s="203" t="s">
        <v>94</v>
      </c>
      <c r="E109" s="203" t="s">
        <v>94</v>
      </c>
      <c r="F109" s="203" t="s">
        <v>94</v>
      </c>
      <c r="G109" s="203" t="s">
        <v>94</v>
      </c>
      <c r="H109" s="203" t="s">
        <v>94</v>
      </c>
      <c r="I109" s="203" t="s">
        <v>367</v>
      </c>
      <c r="J109" s="203" t="s">
        <v>393</v>
      </c>
      <c r="K109" s="203" t="s">
        <v>94</v>
      </c>
    </row>
    <row r="110" spans="1:11" x14ac:dyDescent="0.25">
      <c r="A110" s="400"/>
      <c r="B110" s="199" t="s">
        <v>380</v>
      </c>
      <c r="C110" s="203" t="s">
        <v>367</v>
      </c>
      <c r="D110" s="203" t="s">
        <v>94</v>
      </c>
      <c r="E110" s="203" t="s">
        <v>94</v>
      </c>
      <c r="F110" s="203" t="s">
        <v>94</v>
      </c>
      <c r="G110" s="203" t="s">
        <v>94</v>
      </c>
      <c r="H110" s="203" t="s">
        <v>94</v>
      </c>
      <c r="I110" s="203" t="s">
        <v>94</v>
      </c>
      <c r="J110" s="203" t="s">
        <v>393</v>
      </c>
      <c r="K110" s="203" t="s">
        <v>94</v>
      </c>
    </row>
    <row r="111" spans="1:11" x14ac:dyDescent="0.25">
      <c r="A111" s="388" t="s">
        <v>88</v>
      </c>
      <c r="B111" s="200" t="s">
        <v>347</v>
      </c>
      <c r="C111" s="203" t="s">
        <v>367</v>
      </c>
      <c r="D111" s="203" t="s">
        <v>367</v>
      </c>
      <c r="E111" s="203" t="s">
        <v>367</v>
      </c>
      <c r="F111" s="203"/>
      <c r="G111" s="203" t="s">
        <v>367</v>
      </c>
      <c r="H111" s="204" t="s">
        <v>94</v>
      </c>
      <c r="I111" s="203" t="s">
        <v>367</v>
      </c>
      <c r="J111" s="204" t="s">
        <v>393</v>
      </c>
      <c r="K111" s="203" t="s">
        <v>367</v>
      </c>
    </row>
    <row r="112" spans="1:11" x14ac:dyDescent="0.25">
      <c r="A112" s="388"/>
      <c r="B112" s="200" t="s">
        <v>348</v>
      </c>
      <c r="C112" s="203" t="s">
        <v>367</v>
      </c>
      <c r="D112" s="203" t="s">
        <v>367</v>
      </c>
      <c r="E112" s="203" t="s">
        <v>367</v>
      </c>
      <c r="F112" s="203" t="s">
        <v>94</v>
      </c>
      <c r="G112" s="203" t="s">
        <v>367</v>
      </c>
      <c r="H112" s="204" t="s">
        <v>94</v>
      </c>
      <c r="I112" s="203" t="s">
        <v>367</v>
      </c>
      <c r="J112" s="204" t="s">
        <v>393</v>
      </c>
      <c r="K112" s="203" t="s">
        <v>367</v>
      </c>
    </row>
    <row r="113" spans="1:11" x14ac:dyDescent="0.25">
      <c r="A113" s="388"/>
      <c r="B113" s="200" t="s">
        <v>242</v>
      </c>
      <c r="C113" s="203" t="s">
        <v>94</v>
      </c>
      <c r="D113" s="203" t="s">
        <v>94</v>
      </c>
      <c r="E113" s="203" t="s">
        <v>94</v>
      </c>
      <c r="F113" s="203" t="s">
        <v>94</v>
      </c>
      <c r="G113" s="203" t="s">
        <v>94</v>
      </c>
      <c r="H113" s="204" t="s">
        <v>94</v>
      </c>
      <c r="I113" s="203" t="s">
        <v>94</v>
      </c>
      <c r="J113" s="204" t="s">
        <v>393</v>
      </c>
      <c r="K113" s="203" t="s">
        <v>94</v>
      </c>
    </row>
    <row r="114" spans="1:11" x14ac:dyDescent="0.25">
      <c r="A114" s="388"/>
      <c r="B114" s="200" t="s">
        <v>76</v>
      </c>
      <c r="C114" s="203" t="s">
        <v>94</v>
      </c>
      <c r="D114" s="203" t="s">
        <v>94</v>
      </c>
      <c r="E114" s="203" t="s">
        <v>94</v>
      </c>
      <c r="F114" s="203" t="s">
        <v>94</v>
      </c>
      <c r="G114" s="203" t="s">
        <v>94</v>
      </c>
      <c r="H114" s="203" t="s">
        <v>94</v>
      </c>
      <c r="I114" s="203" t="s">
        <v>94</v>
      </c>
      <c r="J114" s="203" t="s">
        <v>393</v>
      </c>
      <c r="K114" s="203" t="s">
        <v>94</v>
      </c>
    </row>
    <row r="115" spans="1:11" x14ac:dyDescent="0.25">
      <c r="A115" s="388"/>
      <c r="B115" s="200" t="s">
        <v>97</v>
      </c>
      <c r="C115" s="203" t="s">
        <v>367</v>
      </c>
      <c r="D115" s="203" t="s">
        <v>94</v>
      </c>
      <c r="E115" s="203" t="s">
        <v>94</v>
      </c>
      <c r="F115" s="203" t="s">
        <v>94</v>
      </c>
      <c r="G115" s="203" t="s">
        <v>367</v>
      </c>
      <c r="H115" s="203"/>
      <c r="I115" s="203" t="s">
        <v>94</v>
      </c>
      <c r="J115" s="203" t="s">
        <v>393</v>
      </c>
      <c r="K115" s="203" t="s">
        <v>367</v>
      </c>
    </row>
    <row r="116" spans="1:11" ht="36" x14ac:dyDescent="0.25">
      <c r="A116" s="389" t="s">
        <v>77</v>
      </c>
      <c r="B116" s="200" t="s">
        <v>373</v>
      </c>
      <c r="C116" s="203"/>
      <c r="D116" s="203"/>
      <c r="E116" s="203"/>
      <c r="F116" s="203"/>
      <c r="G116" s="203"/>
      <c r="H116" s="203"/>
      <c r="I116" s="203"/>
      <c r="J116" s="203" t="s">
        <v>386</v>
      </c>
      <c r="K116" s="203"/>
    </row>
    <row r="117" spans="1:11" x14ac:dyDescent="0.25">
      <c r="A117" s="389"/>
      <c r="B117" s="200" t="s">
        <v>243</v>
      </c>
      <c r="C117" s="203" t="s">
        <v>386</v>
      </c>
      <c r="D117" s="203" t="s">
        <v>386</v>
      </c>
      <c r="E117" s="203" t="s">
        <v>386</v>
      </c>
      <c r="F117" s="203" t="s">
        <v>386</v>
      </c>
      <c r="G117" s="203" t="s">
        <v>386</v>
      </c>
      <c r="H117" s="203" t="s">
        <v>386</v>
      </c>
      <c r="I117" s="203" t="s">
        <v>386</v>
      </c>
      <c r="J117" s="203" t="s">
        <v>386</v>
      </c>
      <c r="K117" s="203" t="s">
        <v>386</v>
      </c>
    </row>
    <row r="118" spans="1:11" x14ac:dyDescent="0.25">
      <c r="A118" s="389"/>
      <c r="B118" s="200" t="s">
        <v>352</v>
      </c>
      <c r="C118" s="203" t="s">
        <v>386</v>
      </c>
      <c r="D118" s="203" t="s">
        <v>386</v>
      </c>
      <c r="E118" s="203" t="s">
        <v>386</v>
      </c>
      <c r="F118" s="203" t="s">
        <v>386</v>
      </c>
      <c r="G118" s="203" t="s">
        <v>386</v>
      </c>
      <c r="H118" s="203" t="s">
        <v>386</v>
      </c>
      <c r="I118" s="203" t="s">
        <v>386</v>
      </c>
      <c r="J118" s="203" t="s">
        <v>386</v>
      </c>
      <c r="K118" s="203" t="s">
        <v>386</v>
      </c>
    </row>
    <row r="119" spans="1:11" x14ac:dyDescent="0.25">
      <c r="A119" s="389"/>
      <c r="B119" s="200" t="s">
        <v>353</v>
      </c>
      <c r="C119" s="203" t="s">
        <v>367</v>
      </c>
      <c r="D119" s="203" t="s">
        <v>367</v>
      </c>
      <c r="E119" s="203" t="s">
        <v>367</v>
      </c>
      <c r="F119" s="203" t="s">
        <v>367</v>
      </c>
      <c r="G119" s="203" t="s">
        <v>367</v>
      </c>
      <c r="H119" s="203" t="s">
        <v>367</v>
      </c>
      <c r="I119" s="203" t="s">
        <v>367</v>
      </c>
      <c r="J119" s="203" t="s">
        <v>367</v>
      </c>
      <c r="K119" s="203" t="s">
        <v>367</v>
      </c>
    </row>
    <row r="120" spans="1:11" x14ac:dyDescent="0.25">
      <c r="A120" s="389"/>
      <c r="B120" s="200" t="s">
        <v>90</v>
      </c>
      <c r="C120" s="203" t="s">
        <v>367</v>
      </c>
      <c r="D120" s="203" t="s">
        <v>367</v>
      </c>
      <c r="E120" s="242"/>
      <c r="F120" s="203" t="s">
        <v>367</v>
      </c>
      <c r="G120" s="242"/>
      <c r="H120" s="203" t="s">
        <v>367</v>
      </c>
      <c r="I120" s="203" t="s">
        <v>367</v>
      </c>
      <c r="J120" s="203" t="s">
        <v>367</v>
      </c>
      <c r="K120" s="203" t="s">
        <v>367</v>
      </c>
    </row>
    <row r="121" spans="1:11" ht="24" x14ac:dyDescent="0.25">
      <c r="A121" s="389"/>
      <c r="B121" s="200" t="s">
        <v>354</v>
      </c>
      <c r="C121" s="203"/>
      <c r="D121" s="203"/>
      <c r="E121" s="203"/>
      <c r="F121" s="203"/>
      <c r="G121" s="203"/>
      <c r="H121" s="203"/>
      <c r="I121" s="203"/>
      <c r="J121" s="203"/>
      <c r="K121" s="203"/>
    </row>
    <row r="122" spans="1:11" x14ac:dyDescent="0.25">
      <c r="A122" s="389"/>
      <c r="B122" s="200" t="s">
        <v>374</v>
      </c>
      <c r="C122" s="203"/>
      <c r="D122" s="203"/>
      <c r="E122" s="203"/>
      <c r="F122" s="203"/>
      <c r="G122" s="203"/>
      <c r="H122" s="203"/>
      <c r="I122" s="203"/>
      <c r="J122" s="203" t="s">
        <v>393</v>
      </c>
      <c r="K122" s="203"/>
    </row>
    <row r="123" spans="1:11" x14ac:dyDescent="0.25">
      <c r="A123" s="389"/>
      <c r="B123" s="200" t="s">
        <v>356</v>
      </c>
      <c r="C123" s="203"/>
      <c r="D123" s="203"/>
      <c r="E123" s="203"/>
      <c r="F123" s="203"/>
      <c r="G123" s="203"/>
      <c r="H123" s="203"/>
      <c r="I123" s="203"/>
      <c r="J123" s="203" t="s">
        <v>393</v>
      </c>
      <c r="K123" s="203"/>
    </row>
    <row r="124" spans="1:11" ht="24" x14ac:dyDescent="0.25">
      <c r="A124" s="389"/>
      <c r="B124" s="200" t="s">
        <v>357</v>
      </c>
      <c r="C124" s="203"/>
      <c r="D124" s="203"/>
      <c r="E124" s="203"/>
      <c r="F124" s="203"/>
      <c r="G124" s="203"/>
      <c r="H124" s="203"/>
      <c r="I124" s="203"/>
      <c r="J124" s="203" t="s">
        <v>393</v>
      </c>
      <c r="K124" s="203" t="s">
        <v>367</v>
      </c>
    </row>
  </sheetData>
  <mergeCells count="43">
    <mergeCell ref="A9:A11"/>
    <mergeCell ref="A12:A16"/>
    <mergeCell ref="D87:H87"/>
    <mergeCell ref="A59:A63"/>
    <mergeCell ref="A46:A50"/>
    <mergeCell ref="A51:A53"/>
    <mergeCell ref="A54:A58"/>
    <mergeCell ref="A22:A25"/>
    <mergeCell ref="AB2:AB3"/>
    <mergeCell ref="C1:AB1"/>
    <mergeCell ref="A43:B45"/>
    <mergeCell ref="D44:D45"/>
    <mergeCell ref="K87:K88"/>
    <mergeCell ref="A31:A39"/>
    <mergeCell ref="A17:A21"/>
    <mergeCell ref="A26:A30"/>
    <mergeCell ref="A68:A72"/>
    <mergeCell ref="A73:A81"/>
    <mergeCell ref="C86:K86"/>
    <mergeCell ref="I87:J87"/>
    <mergeCell ref="C87:C88"/>
    <mergeCell ref="A86:B88"/>
    <mergeCell ref="A4:A8"/>
    <mergeCell ref="A1:B3"/>
    <mergeCell ref="S2:U2"/>
    <mergeCell ref="Z2:Z3"/>
    <mergeCell ref="N2:N3"/>
    <mergeCell ref="Y2:Y3"/>
    <mergeCell ref="C2:J2"/>
    <mergeCell ref="K2:M2"/>
    <mergeCell ref="O2:R2"/>
    <mergeCell ref="V2:W2"/>
    <mergeCell ref="A111:A115"/>
    <mergeCell ref="A116:A124"/>
    <mergeCell ref="I44:I45"/>
    <mergeCell ref="C43:I43"/>
    <mergeCell ref="E44:H44"/>
    <mergeCell ref="A89:A93"/>
    <mergeCell ref="A94:A96"/>
    <mergeCell ref="A97:A101"/>
    <mergeCell ref="A102:A106"/>
    <mergeCell ref="A64:A67"/>
    <mergeCell ref="A107:A110"/>
  </mergeCells>
  <conditionalFormatting sqref="C4:AB39">
    <cfRule type="cellIs" dxfId="43" priority="6" operator="equal">
      <formula>$C$32</formula>
    </cfRule>
    <cfRule type="cellIs" dxfId="42" priority="7" operator="equal">
      <formula>$C$4</formula>
    </cfRule>
  </conditionalFormatting>
  <conditionalFormatting sqref="C46:I81">
    <cfRule type="cellIs" dxfId="41" priority="3" operator="equal">
      <formula>"y"</formula>
    </cfRule>
    <cfRule type="cellIs" dxfId="40" priority="4" operator="equal">
      <formula>"x"</formula>
    </cfRule>
    <cfRule type="cellIs" dxfId="39" priority="5" operator="equal">
      <formula>"x"</formula>
    </cfRule>
  </conditionalFormatting>
  <conditionalFormatting sqref="C89:K124">
    <cfRule type="cellIs" dxfId="38" priority="1" operator="equal">
      <formula>"Y"</formula>
    </cfRule>
    <cfRule type="cellIs" dxfId="37" priority="2" operator="equal">
      <formula>"X"</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3"/>
  <sheetViews>
    <sheetView topLeftCell="A583" zoomScaleNormal="100" workbookViewId="0">
      <selection activeCell="C338" sqref="C338"/>
    </sheetView>
  </sheetViews>
  <sheetFormatPr baseColWidth="10" defaultRowHeight="15" x14ac:dyDescent="0.25"/>
  <cols>
    <col min="2" max="2" width="13" style="58" customWidth="1"/>
    <col min="30" max="30" width="23.42578125" customWidth="1"/>
  </cols>
  <sheetData>
    <row r="1" spans="1:28" x14ac:dyDescent="0.25">
      <c r="A1" s="405"/>
      <c r="B1" s="405"/>
      <c r="C1" s="413" t="s">
        <v>3</v>
      </c>
      <c r="D1" s="414"/>
      <c r="E1" s="414"/>
      <c r="F1" s="414"/>
      <c r="G1" s="414"/>
      <c r="H1" s="414"/>
      <c r="I1" s="414"/>
      <c r="J1" s="414"/>
      <c r="K1" s="414"/>
      <c r="L1" s="414"/>
      <c r="M1" s="414"/>
      <c r="N1" s="414"/>
      <c r="O1" s="414"/>
      <c r="P1" s="414"/>
      <c r="Q1" s="414"/>
      <c r="R1" s="414"/>
      <c r="S1" s="414"/>
      <c r="T1" s="414"/>
      <c r="U1" s="414"/>
      <c r="V1" s="414"/>
      <c r="W1" s="414"/>
      <c r="X1" s="414"/>
      <c r="Y1" s="414"/>
      <c r="Z1" s="414"/>
      <c r="AA1" s="414"/>
      <c r="AB1" s="414"/>
    </row>
    <row r="2" spans="1:28" ht="22.5" x14ac:dyDescent="0.25">
      <c r="A2" s="405"/>
      <c r="B2" s="405"/>
      <c r="C2" s="407" t="s">
        <v>236</v>
      </c>
      <c r="D2" s="408"/>
      <c r="E2" s="408"/>
      <c r="F2" s="408"/>
      <c r="G2" s="408"/>
      <c r="H2" s="408"/>
      <c r="I2" s="408"/>
      <c r="J2" s="409"/>
      <c r="K2" s="410" t="s">
        <v>209</v>
      </c>
      <c r="L2" s="410"/>
      <c r="M2" s="410"/>
      <c r="N2" s="411" t="s">
        <v>24</v>
      </c>
      <c r="O2" s="410" t="s">
        <v>238</v>
      </c>
      <c r="P2" s="410"/>
      <c r="Q2" s="410"/>
      <c r="R2" s="410"/>
      <c r="S2" s="410" t="s">
        <v>50</v>
      </c>
      <c r="T2" s="410"/>
      <c r="U2" s="410"/>
      <c r="V2" s="410" t="s">
        <v>239</v>
      </c>
      <c r="W2" s="410"/>
      <c r="X2" s="144" t="s">
        <v>39</v>
      </c>
      <c r="Y2" s="411" t="s">
        <v>51</v>
      </c>
      <c r="Z2" s="411" t="s">
        <v>19</v>
      </c>
      <c r="AA2" s="4" t="s">
        <v>40</v>
      </c>
      <c r="AB2" s="415" t="s">
        <v>196</v>
      </c>
    </row>
    <row r="3" spans="1:28" ht="57" thickBot="1" x14ac:dyDescent="0.3">
      <c r="A3" s="406"/>
      <c r="B3" s="406"/>
      <c r="C3" s="4" t="s">
        <v>55</v>
      </c>
      <c r="D3" s="4" t="s">
        <v>129</v>
      </c>
      <c r="E3" s="4" t="s">
        <v>20</v>
      </c>
      <c r="F3" s="4" t="s">
        <v>237</v>
      </c>
      <c r="G3" s="4" t="s">
        <v>130</v>
      </c>
      <c r="H3" s="4" t="s">
        <v>131</v>
      </c>
      <c r="I3" s="4" t="s">
        <v>206</v>
      </c>
      <c r="J3" s="4" t="s">
        <v>207</v>
      </c>
      <c r="K3" s="4" t="s">
        <v>210</v>
      </c>
      <c r="L3" s="4" t="s">
        <v>211</v>
      </c>
      <c r="M3" s="4" t="s">
        <v>213</v>
      </c>
      <c r="N3" s="412"/>
      <c r="O3" s="4" t="s">
        <v>201</v>
      </c>
      <c r="P3" s="4" t="s">
        <v>216</v>
      </c>
      <c r="Q3" s="4" t="s">
        <v>218</v>
      </c>
      <c r="R3" s="4" t="s">
        <v>49</v>
      </c>
      <c r="S3" s="4" t="s">
        <v>25</v>
      </c>
      <c r="T3" s="4" t="s">
        <v>26</v>
      </c>
      <c r="U3" s="4" t="s">
        <v>221</v>
      </c>
      <c r="V3" s="4" t="s">
        <v>27</v>
      </c>
      <c r="W3" s="4" t="s">
        <v>96</v>
      </c>
      <c r="X3" s="145" t="s">
        <v>92</v>
      </c>
      <c r="Y3" s="417"/>
      <c r="Z3" s="417"/>
      <c r="AA3" s="21" t="s">
        <v>93</v>
      </c>
      <c r="AB3" s="416"/>
    </row>
    <row r="4" spans="1:28" x14ac:dyDescent="0.25">
      <c r="A4" s="439" t="s">
        <v>63</v>
      </c>
      <c r="B4" s="36" t="s">
        <v>123</v>
      </c>
      <c r="C4" s="32">
        <v>-1</v>
      </c>
      <c r="D4" s="32">
        <v>-1</v>
      </c>
      <c r="E4" s="32">
        <v>-1</v>
      </c>
      <c r="F4" s="32">
        <v>-1</v>
      </c>
      <c r="G4" s="32"/>
      <c r="H4" s="32">
        <v>-1</v>
      </c>
      <c r="I4" s="32">
        <v>-1</v>
      </c>
      <c r="J4" s="32">
        <v>-1</v>
      </c>
      <c r="K4" s="32">
        <v>-1</v>
      </c>
      <c r="L4" s="32">
        <v>-1</v>
      </c>
      <c r="M4" s="32">
        <v>-1</v>
      </c>
      <c r="N4" s="32">
        <v>-1</v>
      </c>
      <c r="O4" s="32"/>
      <c r="P4" s="32">
        <v>-1</v>
      </c>
      <c r="Q4" s="32">
        <v>-1</v>
      </c>
      <c r="R4" s="32">
        <v>-1</v>
      </c>
      <c r="S4" s="32">
        <v>-1</v>
      </c>
      <c r="T4" s="32">
        <v>-1</v>
      </c>
      <c r="U4" s="32">
        <v>-1</v>
      </c>
      <c r="V4" s="32">
        <v>-1</v>
      </c>
      <c r="W4" s="32">
        <v>-1</v>
      </c>
      <c r="X4" s="32">
        <v>-1</v>
      </c>
      <c r="Y4" s="32">
        <v>-1</v>
      </c>
      <c r="Z4" s="32">
        <v>-1</v>
      </c>
      <c r="AA4" s="32">
        <v>-1</v>
      </c>
      <c r="AB4" s="32">
        <v>1</v>
      </c>
    </row>
    <row r="5" spans="1:28" x14ac:dyDescent="0.25">
      <c r="A5" s="440"/>
      <c r="B5" s="37" t="s">
        <v>124</v>
      </c>
      <c r="C5" s="20">
        <v>0.5</v>
      </c>
      <c r="D5" s="20">
        <v>0.5</v>
      </c>
      <c r="E5" s="20">
        <v>0.5</v>
      </c>
      <c r="F5" s="20">
        <v>1</v>
      </c>
      <c r="G5" s="20"/>
      <c r="H5" s="20">
        <v>0.5</v>
      </c>
      <c r="I5" s="20">
        <v>0.5</v>
      </c>
      <c r="J5" s="20">
        <v>0.5</v>
      </c>
      <c r="K5" s="20">
        <v>1</v>
      </c>
      <c r="L5" s="20">
        <v>0.5</v>
      </c>
      <c r="M5" s="20">
        <v>1</v>
      </c>
      <c r="N5" s="20">
        <v>0.1</v>
      </c>
      <c r="O5" s="20"/>
      <c r="P5" s="20">
        <v>1</v>
      </c>
      <c r="Q5" s="20">
        <v>1</v>
      </c>
      <c r="R5" s="20">
        <v>0.5</v>
      </c>
      <c r="S5" s="20">
        <v>0.1</v>
      </c>
      <c r="T5" s="20">
        <v>0.5</v>
      </c>
      <c r="U5" s="20">
        <v>0.1</v>
      </c>
      <c r="V5" s="20">
        <v>1</v>
      </c>
      <c r="W5" s="20">
        <v>0.5</v>
      </c>
      <c r="X5" s="20">
        <v>0.1</v>
      </c>
      <c r="Y5" s="20">
        <v>1</v>
      </c>
      <c r="Z5" s="20">
        <v>1</v>
      </c>
      <c r="AA5" s="20">
        <v>0.5</v>
      </c>
      <c r="AB5" s="20">
        <v>1</v>
      </c>
    </row>
    <row r="6" spans="1:28" x14ac:dyDescent="0.25">
      <c r="A6" s="440"/>
      <c r="B6" s="37" t="s">
        <v>126</v>
      </c>
      <c r="C6" s="20">
        <v>1</v>
      </c>
      <c r="D6" s="20">
        <v>1</v>
      </c>
      <c r="E6" s="20">
        <v>1</v>
      </c>
      <c r="F6" s="20">
        <v>1</v>
      </c>
      <c r="G6" s="20"/>
      <c r="H6" s="20">
        <v>1</v>
      </c>
      <c r="I6" s="20">
        <v>1</v>
      </c>
      <c r="J6" s="20">
        <v>1</v>
      </c>
      <c r="K6" s="20">
        <v>2</v>
      </c>
      <c r="L6" s="20">
        <v>1</v>
      </c>
      <c r="M6" s="20">
        <v>1</v>
      </c>
      <c r="N6" s="20">
        <v>1</v>
      </c>
      <c r="O6" s="20"/>
      <c r="P6" s="20">
        <v>2</v>
      </c>
      <c r="Q6" s="20">
        <v>2</v>
      </c>
      <c r="R6" s="20">
        <v>1</v>
      </c>
      <c r="S6" s="20">
        <v>1</v>
      </c>
      <c r="T6" s="20">
        <v>2</v>
      </c>
      <c r="U6" s="20">
        <v>1</v>
      </c>
      <c r="V6" s="20">
        <v>1</v>
      </c>
      <c r="W6" s="20">
        <v>1</v>
      </c>
      <c r="X6" s="20">
        <v>1</v>
      </c>
      <c r="Y6" s="20">
        <v>1</v>
      </c>
      <c r="Z6" s="20">
        <v>1</v>
      </c>
      <c r="AA6" s="20">
        <v>1</v>
      </c>
      <c r="AB6" s="20">
        <v>2</v>
      </c>
    </row>
    <row r="7" spans="1:28" x14ac:dyDescent="0.25">
      <c r="A7" s="440"/>
      <c r="B7" s="37" t="s">
        <v>125</v>
      </c>
      <c r="C7" s="20">
        <v>1</v>
      </c>
      <c r="D7" s="20">
        <v>1</v>
      </c>
      <c r="E7" s="20">
        <v>2</v>
      </c>
      <c r="F7" s="20">
        <v>2</v>
      </c>
      <c r="G7" s="20"/>
      <c r="H7" s="20">
        <v>2</v>
      </c>
      <c r="I7" s="20">
        <v>2</v>
      </c>
      <c r="J7" s="20">
        <v>2</v>
      </c>
      <c r="K7" s="20">
        <v>1</v>
      </c>
      <c r="L7" s="20">
        <v>2</v>
      </c>
      <c r="M7" s="20">
        <v>2</v>
      </c>
      <c r="N7" s="20">
        <v>1</v>
      </c>
      <c r="O7" s="20"/>
      <c r="P7" s="20">
        <v>2</v>
      </c>
      <c r="Q7" s="20">
        <v>2</v>
      </c>
      <c r="R7" s="20">
        <v>1</v>
      </c>
      <c r="S7" s="20">
        <v>1</v>
      </c>
      <c r="T7" s="20">
        <v>2</v>
      </c>
      <c r="U7" s="20">
        <v>1</v>
      </c>
      <c r="V7" s="20">
        <v>2</v>
      </c>
      <c r="W7" s="20">
        <v>1</v>
      </c>
      <c r="X7" s="20">
        <v>1</v>
      </c>
      <c r="Y7" s="20">
        <v>1</v>
      </c>
      <c r="Z7" s="20">
        <v>2</v>
      </c>
      <c r="AA7" s="20">
        <v>2</v>
      </c>
      <c r="AB7" s="20">
        <v>2</v>
      </c>
    </row>
    <row r="8" spans="1:28" x14ac:dyDescent="0.25">
      <c r="A8" s="440"/>
      <c r="B8" s="37" t="s">
        <v>127</v>
      </c>
      <c r="C8" s="20">
        <v>3</v>
      </c>
      <c r="D8" s="20">
        <v>1</v>
      </c>
      <c r="E8" s="20">
        <v>2</v>
      </c>
      <c r="F8" s="20">
        <v>3</v>
      </c>
      <c r="G8" s="20"/>
      <c r="H8" s="20">
        <v>2</v>
      </c>
      <c r="I8" s="20">
        <v>2</v>
      </c>
      <c r="J8" s="20">
        <v>2</v>
      </c>
      <c r="K8" s="20">
        <v>2</v>
      </c>
      <c r="L8" s="20">
        <v>1</v>
      </c>
      <c r="M8" s="20">
        <v>2</v>
      </c>
      <c r="N8" s="20">
        <v>1</v>
      </c>
      <c r="O8" s="20"/>
      <c r="P8" s="20">
        <v>2</v>
      </c>
      <c r="Q8" s="20">
        <v>2</v>
      </c>
      <c r="R8" s="20">
        <v>1</v>
      </c>
      <c r="S8" s="20">
        <v>1</v>
      </c>
      <c r="T8" s="20">
        <v>2</v>
      </c>
      <c r="U8" s="20">
        <v>1</v>
      </c>
      <c r="V8" s="20">
        <v>2</v>
      </c>
      <c r="W8" s="20">
        <v>1</v>
      </c>
      <c r="X8" s="20">
        <v>1</v>
      </c>
      <c r="Y8" s="20">
        <v>2</v>
      </c>
      <c r="Z8" s="20">
        <v>2</v>
      </c>
      <c r="AA8" s="20">
        <v>1</v>
      </c>
      <c r="AB8" s="20">
        <v>1</v>
      </c>
    </row>
    <row r="9" spans="1:28" x14ac:dyDescent="0.25">
      <c r="A9" s="440"/>
      <c r="B9" s="37" t="s">
        <v>140</v>
      </c>
      <c r="C9" s="20">
        <v>1</v>
      </c>
      <c r="D9" s="20">
        <v>1</v>
      </c>
      <c r="E9" s="20">
        <v>1</v>
      </c>
      <c r="F9" s="20">
        <v>1</v>
      </c>
      <c r="G9" s="20"/>
      <c r="H9" s="20">
        <v>1</v>
      </c>
      <c r="I9" s="20">
        <v>1</v>
      </c>
      <c r="J9" s="20">
        <v>1</v>
      </c>
      <c r="K9" s="20">
        <v>1</v>
      </c>
      <c r="L9" s="20">
        <v>2</v>
      </c>
      <c r="M9" s="20">
        <v>1</v>
      </c>
      <c r="N9" s="20">
        <v>1</v>
      </c>
      <c r="O9" s="20"/>
      <c r="P9" s="20">
        <v>1</v>
      </c>
      <c r="Q9" s="20">
        <v>1</v>
      </c>
      <c r="R9" s="20">
        <v>1</v>
      </c>
      <c r="S9" s="20">
        <v>1</v>
      </c>
      <c r="T9" s="20">
        <v>1</v>
      </c>
      <c r="U9" s="20">
        <v>1</v>
      </c>
      <c r="V9" s="20">
        <v>1</v>
      </c>
      <c r="W9" s="20">
        <v>1</v>
      </c>
      <c r="X9" s="20">
        <v>1</v>
      </c>
      <c r="Y9" s="20">
        <v>1</v>
      </c>
      <c r="Z9" s="20">
        <v>1</v>
      </c>
      <c r="AA9" s="20">
        <v>1</v>
      </c>
      <c r="AB9" s="20">
        <v>1</v>
      </c>
    </row>
    <row r="10" spans="1:28" x14ac:dyDescent="0.25">
      <c r="A10" s="440"/>
      <c r="B10" s="40" t="s">
        <v>64</v>
      </c>
      <c r="C10" s="19">
        <f>C4*C5*(C6+C7+C8+C9)*C11</f>
        <v>-12</v>
      </c>
      <c r="D10" s="19">
        <f>D4*D5*(D6+D7+D8+D9)*D11</f>
        <v>-8</v>
      </c>
      <c r="E10" s="19">
        <f>E4*E5*(E6+E7+E8+E9)*E11</f>
        <v>-12</v>
      </c>
      <c r="F10" s="19">
        <f>F4*F5*(F6+F7+F8+F9)*F11</f>
        <v>-28</v>
      </c>
      <c r="G10" s="6"/>
      <c r="H10" s="19">
        <f t="shared" ref="H10:N10" si="0">H4*H5*(H6+H7+H8+H9)*H11</f>
        <v>-12</v>
      </c>
      <c r="I10" s="19">
        <f t="shared" si="0"/>
        <v>-12</v>
      </c>
      <c r="J10" s="19">
        <f t="shared" si="0"/>
        <v>-12</v>
      </c>
      <c r="K10" s="19">
        <f t="shared" si="0"/>
        <v>-24</v>
      </c>
      <c r="L10" s="19">
        <f t="shared" si="0"/>
        <v>-12</v>
      </c>
      <c r="M10" s="19">
        <f t="shared" si="0"/>
        <v>-24</v>
      </c>
      <c r="N10" s="19">
        <f t="shared" si="0"/>
        <v>-1.6</v>
      </c>
      <c r="O10" s="6"/>
      <c r="P10" s="19">
        <f t="shared" ref="P10:AB10" si="1">P4*P5*(P6+P7+P8+P9)*P11</f>
        <v>-28</v>
      </c>
      <c r="Q10" s="19">
        <f t="shared" si="1"/>
        <v>-28</v>
      </c>
      <c r="R10" s="19">
        <f t="shared" si="1"/>
        <v>-8</v>
      </c>
      <c r="S10" s="19">
        <f t="shared" si="1"/>
        <v>-1.6</v>
      </c>
      <c r="T10" s="19">
        <f t="shared" si="1"/>
        <v>-14</v>
      </c>
      <c r="U10" s="19">
        <f t="shared" si="1"/>
        <v>-1.6</v>
      </c>
      <c r="V10" s="19">
        <f t="shared" si="1"/>
        <v>-24</v>
      </c>
      <c r="W10" s="19">
        <f t="shared" si="1"/>
        <v>-8</v>
      </c>
      <c r="X10" s="19">
        <f t="shared" si="1"/>
        <v>-1.6</v>
      </c>
      <c r="Y10" s="19">
        <f t="shared" si="1"/>
        <v>-20</v>
      </c>
      <c r="Z10" s="19">
        <f t="shared" si="1"/>
        <v>-24</v>
      </c>
      <c r="AA10" s="19">
        <f t="shared" si="1"/>
        <v>-10</v>
      </c>
      <c r="AB10" s="207">
        <f t="shared" si="1"/>
        <v>24</v>
      </c>
    </row>
    <row r="11" spans="1:28" ht="15.75" thickBot="1" x14ac:dyDescent="0.3">
      <c r="A11" s="440"/>
      <c r="B11" s="39" t="s">
        <v>62</v>
      </c>
      <c r="C11" s="26">
        <f>COMPONENTES!$F$2</f>
        <v>4</v>
      </c>
      <c r="D11" s="26">
        <f>COMPONENTES!$F$2</f>
        <v>4</v>
      </c>
      <c r="E11" s="26">
        <f>COMPONENTES!$F$2</f>
        <v>4</v>
      </c>
      <c r="F11" s="26">
        <f>COMPONENTES!$F$2</f>
        <v>4</v>
      </c>
      <c r="G11" s="26"/>
      <c r="H11" s="26">
        <f>COMPONENTES!$F$2</f>
        <v>4</v>
      </c>
      <c r="I11" s="26">
        <f>COMPONENTES!$F$2</f>
        <v>4</v>
      </c>
      <c r="J11" s="26">
        <f>COMPONENTES!$F$2</f>
        <v>4</v>
      </c>
      <c r="K11" s="26">
        <f>COMPONENTES!$F$2</f>
        <v>4</v>
      </c>
      <c r="L11" s="26">
        <f>COMPONENTES!$F$2</f>
        <v>4</v>
      </c>
      <c r="M11" s="26">
        <f>COMPONENTES!$F$2</f>
        <v>4</v>
      </c>
      <c r="N11" s="26">
        <f>COMPONENTES!$F$2</f>
        <v>4</v>
      </c>
      <c r="O11" s="26"/>
      <c r="P11" s="26">
        <f>COMPONENTES!$F$2</f>
        <v>4</v>
      </c>
      <c r="Q11" s="26">
        <f>COMPONENTES!$F$2</f>
        <v>4</v>
      </c>
      <c r="R11" s="26">
        <f>COMPONENTES!$F$2</f>
        <v>4</v>
      </c>
      <c r="S11" s="26">
        <f>COMPONENTES!$F$2</f>
        <v>4</v>
      </c>
      <c r="T11" s="26">
        <f>COMPONENTES!$F$2</f>
        <v>4</v>
      </c>
      <c r="U11" s="26">
        <f>COMPONENTES!$F$2</f>
        <v>4</v>
      </c>
      <c r="V11" s="26">
        <f>COMPONENTES!$F$2</f>
        <v>4</v>
      </c>
      <c r="W11" s="26">
        <f>COMPONENTES!$F$2</f>
        <v>4</v>
      </c>
      <c r="X11" s="26">
        <f>COMPONENTES!$F$2</f>
        <v>4</v>
      </c>
      <c r="Y11" s="26">
        <f>COMPONENTES!$F$2</f>
        <v>4</v>
      </c>
      <c r="Z11" s="26">
        <f>COMPONENTES!$F$2</f>
        <v>4</v>
      </c>
      <c r="AA11" s="26">
        <f>COMPONENTES!$F$2</f>
        <v>4</v>
      </c>
      <c r="AB11" s="26">
        <f>COMPONENTES!$F$2</f>
        <v>4</v>
      </c>
    </row>
    <row r="12" spans="1:28" ht="15.75" thickBot="1" x14ac:dyDescent="0.3">
      <c r="A12" s="440"/>
      <c r="B12" s="41"/>
      <c r="C12" s="28"/>
      <c r="D12" s="29"/>
      <c r="E12" s="28"/>
      <c r="F12" s="28"/>
      <c r="G12" s="28"/>
      <c r="H12" s="28"/>
      <c r="I12" s="28"/>
      <c r="J12" s="28"/>
      <c r="K12" s="28"/>
      <c r="L12" s="28"/>
      <c r="M12" s="28"/>
      <c r="N12" s="28"/>
      <c r="O12" s="28"/>
      <c r="P12" s="28"/>
      <c r="Q12" s="28"/>
      <c r="R12" s="28"/>
      <c r="S12" s="28"/>
      <c r="T12" s="28"/>
      <c r="U12" s="28"/>
      <c r="V12" s="28"/>
      <c r="W12" s="28"/>
      <c r="X12" s="28"/>
      <c r="Y12" s="28"/>
      <c r="Z12" s="28"/>
      <c r="AA12" s="28"/>
    </row>
    <row r="13" spans="1:28" x14ac:dyDescent="0.25">
      <c r="A13" s="440"/>
      <c r="B13" s="36" t="s">
        <v>123</v>
      </c>
      <c r="C13" s="32">
        <v>-1</v>
      </c>
      <c r="D13" s="32"/>
      <c r="E13" s="32">
        <v>-1</v>
      </c>
      <c r="F13" s="32">
        <v>-1</v>
      </c>
      <c r="G13" s="32">
        <v>-1</v>
      </c>
      <c r="H13" s="32">
        <v>-1</v>
      </c>
      <c r="I13" s="32">
        <v>-1</v>
      </c>
      <c r="J13" s="32">
        <v>-1</v>
      </c>
      <c r="K13" s="32">
        <v>-1</v>
      </c>
      <c r="L13" s="32">
        <v>-1</v>
      </c>
      <c r="M13" s="32">
        <v>-1</v>
      </c>
      <c r="N13" s="32"/>
      <c r="O13" s="32">
        <v>-1</v>
      </c>
      <c r="P13" s="32">
        <v>-1</v>
      </c>
      <c r="Q13" s="32">
        <v>-1</v>
      </c>
      <c r="R13" s="32">
        <v>-1</v>
      </c>
      <c r="S13" s="32"/>
      <c r="T13" s="32">
        <v>-1</v>
      </c>
      <c r="U13" s="32">
        <v>-1</v>
      </c>
      <c r="V13" s="32">
        <v>-1</v>
      </c>
      <c r="W13" s="32"/>
      <c r="X13" s="32"/>
      <c r="Y13" s="32"/>
      <c r="Z13" s="32">
        <v>-1</v>
      </c>
      <c r="AA13" s="32">
        <v>-1</v>
      </c>
      <c r="AB13" s="33">
        <v>1</v>
      </c>
    </row>
    <row r="14" spans="1:28" x14ac:dyDescent="0.25">
      <c r="A14" s="440"/>
      <c r="B14" s="37" t="s">
        <v>124</v>
      </c>
      <c r="C14" s="20">
        <v>1</v>
      </c>
      <c r="D14" s="20"/>
      <c r="E14" s="20">
        <v>1</v>
      </c>
      <c r="F14" s="20">
        <v>1</v>
      </c>
      <c r="G14" s="20">
        <v>1</v>
      </c>
      <c r="H14" s="20">
        <v>0.5</v>
      </c>
      <c r="I14" s="20">
        <v>1</v>
      </c>
      <c r="J14" s="20">
        <v>1</v>
      </c>
      <c r="K14" s="20">
        <v>1</v>
      </c>
      <c r="L14" s="20">
        <v>0.5</v>
      </c>
      <c r="M14" s="20">
        <v>1</v>
      </c>
      <c r="N14" s="20"/>
      <c r="O14" s="20">
        <v>1</v>
      </c>
      <c r="P14" s="20">
        <v>0.5</v>
      </c>
      <c r="Q14" s="20">
        <v>1</v>
      </c>
      <c r="R14" s="20">
        <v>0.5</v>
      </c>
      <c r="S14" s="20"/>
      <c r="T14" s="20">
        <v>1</v>
      </c>
      <c r="U14" s="20">
        <v>0.1</v>
      </c>
      <c r="V14" s="20">
        <v>1</v>
      </c>
      <c r="W14" s="20"/>
      <c r="X14" s="20"/>
      <c r="Y14" s="20"/>
      <c r="Z14" s="20">
        <v>0.1</v>
      </c>
      <c r="AA14" s="20">
        <v>0.5</v>
      </c>
      <c r="AB14" s="34">
        <v>0.5</v>
      </c>
    </row>
    <row r="15" spans="1:28" x14ac:dyDescent="0.25">
      <c r="A15" s="440"/>
      <c r="B15" s="37" t="s">
        <v>126</v>
      </c>
      <c r="C15" s="20">
        <v>1</v>
      </c>
      <c r="D15" s="20"/>
      <c r="E15" s="20">
        <v>1</v>
      </c>
      <c r="F15" s="20">
        <v>1</v>
      </c>
      <c r="G15" s="20">
        <v>1</v>
      </c>
      <c r="H15" s="20">
        <v>1</v>
      </c>
      <c r="I15" s="20">
        <v>1</v>
      </c>
      <c r="J15" s="20">
        <v>2</v>
      </c>
      <c r="K15" s="20">
        <v>2</v>
      </c>
      <c r="L15" s="20">
        <v>2</v>
      </c>
      <c r="M15" s="20">
        <v>2</v>
      </c>
      <c r="N15" s="20"/>
      <c r="O15" s="20">
        <v>2</v>
      </c>
      <c r="P15" s="20">
        <v>2</v>
      </c>
      <c r="Q15" s="20">
        <v>2</v>
      </c>
      <c r="R15" s="20">
        <v>2</v>
      </c>
      <c r="S15" s="20"/>
      <c r="T15" s="20">
        <v>2</v>
      </c>
      <c r="U15" s="20">
        <v>2</v>
      </c>
      <c r="V15" s="20">
        <v>2</v>
      </c>
      <c r="W15" s="20"/>
      <c r="X15" s="20"/>
      <c r="Y15" s="20"/>
      <c r="Z15" s="20">
        <v>1</v>
      </c>
      <c r="AA15" s="20">
        <v>1</v>
      </c>
      <c r="AB15" s="34">
        <v>1</v>
      </c>
    </row>
    <row r="16" spans="1:28" x14ac:dyDescent="0.25">
      <c r="A16" s="440"/>
      <c r="B16" s="37" t="s">
        <v>125</v>
      </c>
      <c r="C16" s="20">
        <v>2</v>
      </c>
      <c r="D16" s="20"/>
      <c r="E16" s="20">
        <v>2</v>
      </c>
      <c r="F16" s="20">
        <v>2</v>
      </c>
      <c r="G16" s="20">
        <v>2</v>
      </c>
      <c r="H16" s="20">
        <v>1</v>
      </c>
      <c r="I16" s="20">
        <v>1</v>
      </c>
      <c r="J16" s="20">
        <v>2</v>
      </c>
      <c r="K16" s="20">
        <v>2</v>
      </c>
      <c r="L16" s="20">
        <v>2</v>
      </c>
      <c r="M16" s="20">
        <v>2</v>
      </c>
      <c r="N16" s="20"/>
      <c r="O16" s="20">
        <v>1</v>
      </c>
      <c r="P16" s="20">
        <v>2</v>
      </c>
      <c r="Q16" s="20">
        <v>2</v>
      </c>
      <c r="R16" s="20">
        <v>1</v>
      </c>
      <c r="S16" s="20"/>
      <c r="T16" s="20">
        <v>2</v>
      </c>
      <c r="U16" s="20">
        <v>2</v>
      </c>
      <c r="V16" s="20">
        <v>2</v>
      </c>
      <c r="W16" s="20"/>
      <c r="X16" s="20"/>
      <c r="Y16" s="20"/>
      <c r="Z16" s="20">
        <v>1</v>
      </c>
      <c r="AA16" s="20">
        <v>1</v>
      </c>
      <c r="AB16" s="34">
        <v>1</v>
      </c>
    </row>
    <row r="17" spans="1:28" x14ac:dyDescent="0.25">
      <c r="A17" s="440"/>
      <c r="B17" s="37" t="s">
        <v>127</v>
      </c>
      <c r="C17" s="20">
        <v>2</v>
      </c>
      <c r="D17" s="20"/>
      <c r="E17" s="20">
        <v>2</v>
      </c>
      <c r="F17" s="20">
        <v>1</v>
      </c>
      <c r="G17" s="20">
        <v>1</v>
      </c>
      <c r="H17" s="20">
        <v>1</v>
      </c>
      <c r="I17" s="20">
        <v>1</v>
      </c>
      <c r="J17" s="20">
        <v>1</v>
      </c>
      <c r="K17" s="20">
        <v>3</v>
      </c>
      <c r="L17" s="20">
        <v>1</v>
      </c>
      <c r="M17" s="20">
        <v>2</v>
      </c>
      <c r="N17" s="20"/>
      <c r="O17" s="20">
        <v>1</v>
      </c>
      <c r="P17" s="20">
        <v>2</v>
      </c>
      <c r="Q17" s="20">
        <v>1</v>
      </c>
      <c r="R17" s="20">
        <v>1</v>
      </c>
      <c r="S17" s="20"/>
      <c r="T17" s="20">
        <v>1</v>
      </c>
      <c r="U17" s="20">
        <v>1</v>
      </c>
      <c r="V17" s="20">
        <v>2</v>
      </c>
      <c r="W17" s="20"/>
      <c r="X17" s="20"/>
      <c r="Y17" s="20"/>
      <c r="Z17" s="20">
        <v>1</v>
      </c>
      <c r="AA17" s="20">
        <v>1</v>
      </c>
      <c r="AB17" s="34">
        <v>2</v>
      </c>
    </row>
    <row r="18" spans="1:28" x14ac:dyDescent="0.25">
      <c r="A18" s="440"/>
      <c r="B18" s="37" t="s">
        <v>140</v>
      </c>
      <c r="C18" s="20">
        <v>1</v>
      </c>
      <c r="D18" s="20"/>
      <c r="E18" s="20">
        <v>1</v>
      </c>
      <c r="F18" s="20">
        <v>1</v>
      </c>
      <c r="G18" s="20">
        <v>1</v>
      </c>
      <c r="H18" s="20">
        <v>1</v>
      </c>
      <c r="I18" s="20">
        <v>1</v>
      </c>
      <c r="J18" s="20">
        <v>1</v>
      </c>
      <c r="K18" s="20">
        <v>2</v>
      </c>
      <c r="L18" s="20">
        <v>1</v>
      </c>
      <c r="M18" s="20">
        <v>2</v>
      </c>
      <c r="N18" s="20"/>
      <c r="O18" s="20">
        <v>1</v>
      </c>
      <c r="P18" s="20">
        <v>1</v>
      </c>
      <c r="Q18" s="20">
        <v>1</v>
      </c>
      <c r="R18" s="20">
        <v>1</v>
      </c>
      <c r="S18" s="20"/>
      <c r="T18" s="20">
        <v>1</v>
      </c>
      <c r="U18" s="20">
        <v>1</v>
      </c>
      <c r="V18" s="20">
        <v>1</v>
      </c>
      <c r="W18" s="20"/>
      <c r="X18" s="20"/>
      <c r="Y18" s="20"/>
      <c r="Z18" s="20">
        <v>1</v>
      </c>
      <c r="AA18" s="20">
        <v>1</v>
      </c>
      <c r="AB18" s="34">
        <v>1</v>
      </c>
    </row>
    <row r="19" spans="1:28" ht="22.5" x14ac:dyDescent="0.25">
      <c r="A19" s="440"/>
      <c r="B19" s="38" t="s">
        <v>91</v>
      </c>
      <c r="C19" s="19">
        <f>C13*C14*(C15+C16+C17+C18)*C20</f>
        <v>-48</v>
      </c>
      <c r="D19" s="6"/>
      <c r="E19" s="19">
        <f t="shared" ref="E19:M19" si="2">E13*E14*(E15+E16+E17+E18)*E20</f>
        <v>-48</v>
      </c>
      <c r="F19" s="19">
        <f t="shared" si="2"/>
        <v>-40</v>
      </c>
      <c r="G19" s="19">
        <f t="shared" si="2"/>
        <v>-40</v>
      </c>
      <c r="H19" s="19">
        <f t="shared" si="2"/>
        <v>-16</v>
      </c>
      <c r="I19" s="19">
        <f t="shared" si="2"/>
        <v>-32</v>
      </c>
      <c r="J19" s="19">
        <f t="shared" si="2"/>
        <v>-48</v>
      </c>
      <c r="K19" s="19">
        <f t="shared" si="2"/>
        <v>-72</v>
      </c>
      <c r="L19" s="19">
        <f t="shared" si="2"/>
        <v>-24</v>
      </c>
      <c r="M19" s="19">
        <f t="shared" si="2"/>
        <v>-64</v>
      </c>
      <c r="N19" s="6"/>
      <c r="O19" s="19">
        <f>O13*O14*(O15+O16+O17+O18)*O20</f>
        <v>-40</v>
      </c>
      <c r="P19" s="19">
        <f>P13*P14*(P15+P16+P17+P18)*P20</f>
        <v>-28</v>
      </c>
      <c r="Q19" s="19">
        <f>Q13*Q14*(Q15+Q16+Q17+Q18)*Q20</f>
        <v>-48</v>
      </c>
      <c r="R19" s="19">
        <f>R13*R14*(R15+R16+R17+R18)*R20</f>
        <v>-20</v>
      </c>
      <c r="S19" s="6"/>
      <c r="T19" s="19">
        <f>T13*T14*(T15+T16+T17+T18)*T20</f>
        <v>-48</v>
      </c>
      <c r="U19" s="19">
        <f>U13*U14*(U15+U16+U17+U18)*U20</f>
        <v>-4.8000000000000007</v>
      </c>
      <c r="V19" s="19">
        <f>V13*V14*(V15+V16+V17+V18)*V20</f>
        <v>-56</v>
      </c>
      <c r="W19" s="6"/>
      <c r="X19" s="6"/>
      <c r="Y19" s="6"/>
      <c r="Z19" s="19">
        <f>Z13*Z14*(Z15+Z16+Z17+Z18)*Z20</f>
        <v>-3.2</v>
      </c>
      <c r="AA19" s="19">
        <f>AA13*AA14*(AA15+AA16+AA17+AA18)*AA20</f>
        <v>-16</v>
      </c>
      <c r="AB19" s="56">
        <f>AB13*AB14*(AB15+AB16+AB17+AB18)*AB20</f>
        <v>20</v>
      </c>
    </row>
    <row r="20" spans="1:28" ht="15.75" thickBot="1" x14ac:dyDescent="0.3">
      <c r="A20" s="440"/>
      <c r="B20" s="39" t="s">
        <v>62</v>
      </c>
      <c r="C20" s="26">
        <f>COMPONENTES!$F$3</f>
        <v>8</v>
      </c>
      <c r="D20" s="26"/>
      <c r="E20" s="26">
        <f>COMPONENTES!$F$3</f>
        <v>8</v>
      </c>
      <c r="F20" s="26">
        <f>COMPONENTES!$F$3</f>
        <v>8</v>
      </c>
      <c r="G20" s="26">
        <f>COMPONENTES!$F$3</f>
        <v>8</v>
      </c>
      <c r="H20" s="26">
        <f>COMPONENTES!$F$3</f>
        <v>8</v>
      </c>
      <c r="I20" s="26">
        <f>COMPONENTES!$F$3</f>
        <v>8</v>
      </c>
      <c r="J20" s="26">
        <f>COMPONENTES!$F$3</f>
        <v>8</v>
      </c>
      <c r="K20" s="26">
        <f>COMPONENTES!$F$3</f>
        <v>8</v>
      </c>
      <c r="L20" s="26">
        <f>COMPONENTES!$F$3</f>
        <v>8</v>
      </c>
      <c r="M20" s="26">
        <f>COMPONENTES!$F$3</f>
        <v>8</v>
      </c>
      <c r="N20" s="26"/>
      <c r="O20" s="26">
        <f>COMPONENTES!$F$3</f>
        <v>8</v>
      </c>
      <c r="P20" s="26">
        <f>COMPONENTES!$F$3</f>
        <v>8</v>
      </c>
      <c r="Q20" s="26">
        <f>COMPONENTES!$F$3</f>
        <v>8</v>
      </c>
      <c r="R20" s="26">
        <f>COMPONENTES!$F$3</f>
        <v>8</v>
      </c>
      <c r="S20" s="26"/>
      <c r="T20" s="26">
        <f>COMPONENTES!$F$3</f>
        <v>8</v>
      </c>
      <c r="U20" s="26">
        <f>COMPONENTES!$F$3</f>
        <v>8</v>
      </c>
      <c r="V20" s="26">
        <f>COMPONENTES!$F$3</f>
        <v>8</v>
      </c>
      <c r="W20" s="26"/>
      <c r="X20" s="26"/>
      <c r="Y20" s="26"/>
      <c r="Z20" s="26">
        <f>COMPONENTES!$F$3</f>
        <v>8</v>
      </c>
      <c r="AA20" s="26">
        <f>COMPONENTES!$F$3</f>
        <v>8</v>
      </c>
      <c r="AB20" s="26">
        <f>COMPONENTES!$F$3</f>
        <v>8</v>
      </c>
    </row>
    <row r="21" spans="1:28" ht="15.75" thickBot="1" x14ac:dyDescent="0.3">
      <c r="A21" s="440"/>
      <c r="B21" s="41"/>
      <c r="C21" s="28"/>
      <c r="D21" s="29"/>
      <c r="E21" s="28"/>
      <c r="F21" s="28"/>
      <c r="G21" s="28"/>
      <c r="H21" s="28"/>
      <c r="I21" s="28"/>
      <c r="J21" s="28"/>
      <c r="K21" s="28"/>
      <c r="L21" s="28"/>
      <c r="M21" s="28"/>
      <c r="N21" s="28"/>
      <c r="O21" s="28"/>
      <c r="P21" s="28"/>
      <c r="Q21" s="28"/>
      <c r="R21" s="28"/>
      <c r="S21" s="28"/>
      <c r="T21" s="28"/>
      <c r="U21" s="28"/>
      <c r="V21" s="28"/>
      <c r="W21" s="28"/>
      <c r="X21" s="28"/>
      <c r="Y21" s="28"/>
      <c r="Z21" s="28"/>
      <c r="AA21" s="28"/>
    </row>
    <row r="22" spans="1:28" x14ac:dyDescent="0.25">
      <c r="A22" s="440"/>
      <c r="B22" s="36" t="s">
        <v>123</v>
      </c>
      <c r="C22" s="32">
        <v>-1</v>
      </c>
      <c r="D22" s="32"/>
      <c r="E22" s="32">
        <v>-1</v>
      </c>
      <c r="F22" s="32"/>
      <c r="G22" s="32"/>
      <c r="H22" s="32"/>
      <c r="I22" s="32"/>
      <c r="J22" s="32">
        <v>-1</v>
      </c>
      <c r="K22" s="32">
        <v>-1</v>
      </c>
      <c r="L22" s="32">
        <v>-1</v>
      </c>
      <c r="M22" s="32">
        <v>-1</v>
      </c>
      <c r="N22" s="32"/>
      <c r="O22" s="32">
        <v>-1</v>
      </c>
      <c r="P22" s="32">
        <v>-1</v>
      </c>
      <c r="Q22" s="32">
        <v>-1</v>
      </c>
      <c r="R22" s="32">
        <v>-1</v>
      </c>
      <c r="S22" s="32"/>
      <c r="T22" s="32"/>
      <c r="U22" s="32"/>
      <c r="V22" s="32"/>
      <c r="W22" s="32"/>
      <c r="X22" s="32"/>
      <c r="Y22" s="32"/>
      <c r="Z22" s="32"/>
      <c r="AA22" s="32"/>
      <c r="AB22" s="33">
        <v>1</v>
      </c>
    </row>
    <row r="23" spans="1:28" x14ac:dyDescent="0.25">
      <c r="A23" s="440"/>
      <c r="B23" s="37" t="s">
        <v>124</v>
      </c>
      <c r="C23" s="20">
        <v>0.5</v>
      </c>
      <c r="D23" s="20"/>
      <c r="E23" s="20">
        <v>1</v>
      </c>
      <c r="F23" s="20"/>
      <c r="G23" s="20"/>
      <c r="H23" s="20"/>
      <c r="I23" s="20"/>
      <c r="J23" s="20">
        <v>0.5</v>
      </c>
      <c r="K23" s="20">
        <v>1</v>
      </c>
      <c r="L23" s="20">
        <v>1</v>
      </c>
      <c r="M23" s="20">
        <v>1</v>
      </c>
      <c r="N23" s="20"/>
      <c r="O23" s="20">
        <v>0.1</v>
      </c>
      <c r="P23" s="20">
        <v>1</v>
      </c>
      <c r="Q23" s="20">
        <v>1</v>
      </c>
      <c r="R23" s="20">
        <v>0.1</v>
      </c>
      <c r="S23" s="20"/>
      <c r="T23" s="20"/>
      <c r="U23" s="20"/>
      <c r="V23" s="20"/>
      <c r="W23" s="20"/>
      <c r="X23" s="20"/>
      <c r="Y23" s="20"/>
      <c r="Z23" s="20"/>
      <c r="AA23" s="20"/>
      <c r="AB23" s="34">
        <v>0.1</v>
      </c>
    </row>
    <row r="24" spans="1:28" x14ac:dyDescent="0.25">
      <c r="A24" s="440"/>
      <c r="B24" s="37" t="s">
        <v>126</v>
      </c>
      <c r="C24" s="20">
        <v>1</v>
      </c>
      <c r="D24" s="20"/>
      <c r="E24" s="20">
        <v>1</v>
      </c>
      <c r="F24" s="20"/>
      <c r="G24" s="20"/>
      <c r="H24" s="20"/>
      <c r="I24" s="20"/>
      <c r="J24" s="20">
        <v>2</v>
      </c>
      <c r="K24" s="20">
        <v>2</v>
      </c>
      <c r="L24" s="20">
        <v>1</v>
      </c>
      <c r="M24" s="20">
        <v>2</v>
      </c>
      <c r="N24" s="20"/>
      <c r="O24" s="20">
        <v>1</v>
      </c>
      <c r="P24" s="20">
        <v>2</v>
      </c>
      <c r="Q24" s="20">
        <v>1</v>
      </c>
      <c r="R24" s="20">
        <v>2</v>
      </c>
      <c r="S24" s="20"/>
      <c r="T24" s="20"/>
      <c r="U24" s="20"/>
      <c r="V24" s="20"/>
      <c r="W24" s="20"/>
      <c r="X24" s="20"/>
      <c r="Y24" s="20"/>
      <c r="Z24" s="20"/>
      <c r="AA24" s="20"/>
      <c r="AB24" s="34">
        <v>2</v>
      </c>
    </row>
    <row r="25" spans="1:28" x14ac:dyDescent="0.25">
      <c r="A25" s="440"/>
      <c r="B25" s="37" t="s">
        <v>125</v>
      </c>
      <c r="C25" s="20">
        <v>2</v>
      </c>
      <c r="D25" s="20"/>
      <c r="E25" s="20">
        <v>2</v>
      </c>
      <c r="F25" s="20"/>
      <c r="G25" s="20"/>
      <c r="H25" s="20"/>
      <c r="I25" s="20"/>
      <c r="J25" s="20">
        <v>2</v>
      </c>
      <c r="K25" s="20">
        <v>2</v>
      </c>
      <c r="L25" s="20">
        <v>1</v>
      </c>
      <c r="M25" s="20">
        <v>2</v>
      </c>
      <c r="N25" s="20"/>
      <c r="O25" s="20">
        <v>1</v>
      </c>
      <c r="P25" s="20">
        <v>2</v>
      </c>
      <c r="Q25" s="20">
        <v>1</v>
      </c>
      <c r="R25" s="20">
        <v>2</v>
      </c>
      <c r="S25" s="20"/>
      <c r="T25" s="20"/>
      <c r="U25" s="20"/>
      <c r="V25" s="20"/>
      <c r="W25" s="20"/>
      <c r="X25" s="20"/>
      <c r="Y25" s="20"/>
      <c r="Z25" s="20"/>
      <c r="AA25" s="20"/>
      <c r="AB25" s="34">
        <v>1</v>
      </c>
    </row>
    <row r="26" spans="1:28" x14ac:dyDescent="0.25">
      <c r="A26" s="440"/>
      <c r="B26" s="37" t="s">
        <v>127</v>
      </c>
      <c r="C26" s="20">
        <v>2</v>
      </c>
      <c r="D26" s="20"/>
      <c r="E26" s="20">
        <v>2</v>
      </c>
      <c r="F26" s="20"/>
      <c r="G26" s="20"/>
      <c r="H26" s="20"/>
      <c r="I26" s="20"/>
      <c r="J26" s="20">
        <v>1</v>
      </c>
      <c r="K26" s="20">
        <v>2</v>
      </c>
      <c r="L26" s="20">
        <v>1</v>
      </c>
      <c r="M26" s="20">
        <v>1</v>
      </c>
      <c r="N26" s="20"/>
      <c r="O26" s="20">
        <v>1</v>
      </c>
      <c r="P26" s="20">
        <v>2</v>
      </c>
      <c r="Q26" s="20">
        <v>2</v>
      </c>
      <c r="R26" s="20">
        <v>1</v>
      </c>
      <c r="S26" s="20"/>
      <c r="T26" s="20"/>
      <c r="U26" s="20"/>
      <c r="V26" s="20"/>
      <c r="W26" s="20"/>
      <c r="X26" s="20"/>
      <c r="Y26" s="20"/>
      <c r="Z26" s="20"/>
      <c r="AA26" s="20"/>
      <c r="AB26" s="34">
        <v>1</v>
      </c>
    </row>
    <row r="27" spans="1:28" x14ac:dyDescent="0.25">
      <c r="A27" s="440"/>
      <c r="B27" s="37" t="s">
        <v>140</v>
      </c>
      <c r="C27" s="20">
        <v>1</v>
      </c>
      <c r="D27" s="20"/>
      <c r="E27" s="20">
        <v>1</v>
      </c>
      <c r="F27" s="20"/>
      <c r="G27" s="20"/>
      <c r="H27" s="20"/>
      <c r="I27" s="20"/>
      <c r="J27" s="20">
        <v>1</v>
      </c>
      <c r="K27" s="20">
        <v>3</v>
      </c>
      <c r="L27" s="20">
        <v>1</v>
      </c>
      <c r="M27" s="20">
        <v>2</v>
      </c>
      <c r="N27" s="20"/>
      <c r="O27" s="20">
        <v>1</v>
      </c>
      <c r="P27" s="20">
        <v>2</v>
      </c>
      <c r="Q27" s="20">
        <v>2</v>
      </c>
      <c r="R27" s="20">
        <v>3</v>
      </c>
      <c r="S27" s="20"/>
      <c r="T27" s="20"/>
      <c r="U27" s="20"/>
      <c r="V27" s="20"/>
      <c r="W27" s="20"/>
      <c r="X27" s="20"/>
      <c r="Y27" s="20"/>
      <c r="Z27" s="20"/>
      <c r="AA27" s="20"/>
      <c r="AB27" s="34">
        <v>1</v>
      </c>
    </row>
    <row r="28" spans="1:28" x14ac:dyDescent="0.25">
      <c r="A28" s="440"/>
      <c r="B28" s="38" t="s">
        <v>66</v>
      </c>
      <c r="C28" s="19">
        <f>C22*C23*(C24+C25+C26+C27)*C29</f>
        <v>-24</v>
      </c>
      <c r="D28" s="6"/>
      <c r="E28" s="19">
        <f>E22*E23*(E24+E25+E26+E27)*E29</f>
        <v>-48</v>
      </c>
      <c r="F28" s="6"/>
      <c r="G28" s="6"/>
      <c r="H28" s="6"/>
      <c r="I28" s="6"/>
      <c r="J28" s="19">
        <f>J22*J23*(J24+J25+J26+J27)*J29</f>
        <v>-24</v>
      </c>
      <c r="K28" s="19">
        <f>K22*K23*(K24+K25+K26+K27)*K29</f>
        <v>-72</v>
      </c>
      <c r="L28" s="19">
        <f>L22*L23*(L24+L25+L26+L27)*L29</f>
        <v>-32</v>
      </c>
      <c r="M28" s="19">
        <f>M22*M23*(M24+M25+M26+M27)*M29</f>
        <v>-56</v>
      </c>
      <c r="N28" s="6"/>
      <c r="O28" s="19">
        <f>O22*O23*(O24+O25+O26+O27)*O29</f>
        <v>-3.2</v>
      </c>
      <c r="P28" s="19">
        <f>P22*P23*(P24+P25+P26+P27)*P29</f>
        <v>-64</v>
      </c>
      <c r="Q28" s="19">
        <f>Q22*Q23*(Q24+Q25+Q26+Q27)*Q29</f>
        <v>-48</v>
      </c>
      <c r="R28" s="19">
        <f>R22*R23*(R24+R25+R26+R27)*R29</f>
        <v>-6.4</v>
      </c>
      <c r="S28" s="6"/>
      <c r="T28" s="6"/>
      <c r="U28" s="6"/>
      <c r="V28" s="6"/>
      <c r="W28" s="6"/>
      <c r="X28" s="6"/>
      <c r="Y28" s="6"/>
      <c r="Z28" s="6"/>
      <c r="AA28" s="6"/>
      <c r="AB28" s="56">
        <f>AB22*AB23*(AB24+AB25+AB26+AB27)*AB29</f>
        <v>4</v>
      </c>
    </row>
    <row r="29" spans="1:28" ht="15.75" thickBot="1" x14ac:dyDescent="0.3">
      <c r="A29" s="440"/>
      <c r="B29" s="39" t="s">
        <v>62</v>
      </c>
      <c r="C29" s="26">
        <f>COMPONENTES!$F$4</f>
        <v>8</v>
      </c>
      <c r="D29" s="26"/>
      <c r="E29" s="26">
        <f>COMPONENTES!$F$4</f>
        <v>8</v>
      </c>
      <c r="F29" s="26"/>
      <c r="G29" s="26"/>
      <c r="H29" s="26"/>
      <c r="I29" s="26"/>
      <c r="J29" s="26">
        <f>COMPONENTES!$F$4</f>
        <v>8</v>
      </c>
      <c r="K29" s="26">
        <f>COMPONENTES!$F$4</f>
        <v>8</v>
      </c>
      <c r="L29" s="26">
        <f>COMPONENTES!$F$4</f>
        <v>8</v>
      </c>
      <c r="M29" s="26">
        <f>COMPONENTES!$F$4</f>
        <v>8</v>
      </c>
      <c r="N29" s="26"/>
      <c r="O29" s="26">
        <f>COMPONENTES!$F$4</f>
        <v>8</v>
      </c>
      <c r="P29" s="26">
        <f>COMPONENTES!$F$4</f>
        <v>8</v>
      </c>
      <c r="Q29" s="26">
        <f>COMPONENTES!$F$4</f>
        <v>8</v>
      </c>
      <c r="R29" s="26">
        <f>COMPONENTES!$F$4</f>
        <v>8</v>
      </c>
      <c r="S29" s="26"/>
      <c r="T29" s="26"/>
      <c r="U29" s="26"/>
      <c r="V29" s="26"/>
      <c r="W29" s="26"/>
      <c r="X29" s="26"/>
      <c r="Y29" s="26"/>
      <c r="Z29" s="26"/>
      <c r="AA29" s="26"/>
      <c r="AB29" s="26">
        <f>COMPONENTES!$F$4</f>
        <v>8</v>
      </c>
    </row>
    <row r="30" spans="1:28" ht="15.75" thickBot="1" x14ac:dyDescent="0.3">
      <c r="A30" s="440"/>
      <c r="B30" s="41"/>
      <c r="C30" s="28"/>
      <c r="D30" s="29"/>
      <c r="E30" s="28"/>
      <c r="F30" s="28"/>
      <c r="G30" s="28"/>
      <c r="H30" s="28"/>
      <c r="I30" s="28"/>
      <c r="J30" s="28"/>
      <c r="K30" s="28"/>
      <c r="L30" s="28"/>
      <c r="M30" s="28"/>
      <c r="N30" s="28"/>
      <c r="O30" s="28"/>
      <c r="P30" s="28"/>
      <c r="Q30" s="28"/>
      <c r="R30" s="28"/>
      <c r="S30" s="28"/>
      <c r="T30" s="28"/>
      <c r="U30" s="28"/>
      <c r="V30" s="28"/>
      <c r="W30" s="28"/>
      <c r="X30" s="28"/>
      <c r="Y30" s="28"/>
      <c r="Z30" s="28"/>
      <c r="AA30" s="28"/>
    </row>
    <row r="31" spans="1:28" x14ac:dyDescent="0.25">
      <c r="A31" s="440"/>
      <c r="B31" s="36" t="s">
        <v>123</v>
      </c>
      <c r="C31" s="32">
        <v>-1</v>
      </c>
      <c r="D31" s="32"/>
      <c r="E31" s="32">
        <v>-1</v>
      </c>
      <c r="F31" s="32">
        <v>-1</v>
      </c>
      <c r="G31" s="32">
        <v>-1</v>
      </c>
      <c r="H31" s="32">
        <v>-1</v>
      </c>
      <c r="I31" s="32">
        <v>-1</v>
      </c>
      <c r="J31" s="32">
        <v>-1</v>
      </c>
      <c r="K31" s="32">
        <v>-1</v>
      </c>
      <c r="L31" s="32">
        <v>-1</v>
      </c>
      <c r="M31" s="32">
        <v>-1</v>
      </c>
      <c r="N31" s="32">
        <v>-1</v>
      </c>
      <c r="O31" s="32"/>
      <c r="P31" s="32">
        <v>-1</v>
      </c>
      <c r="Q31" s="32">
        <v>-1</v>
      </c>
      <c r="R31" s="32">
        <v>-1</v>
      </c>
      <c r="S31" s="32"/>
      <c r="T31" s="32"/>
      <c r="U31" s="32">
        <v>-1</v>
      </c>
      <c r="V31" s="32">
        <v>-1</v>
      </c>
      <c r="W31" s="32"/>
      <c r="X31" s="32"/>
      <c r="Y31" s="32"/>
      <c r="Z31" s="32"/>
      <c r="AA31" s="32">
        <v>-1</v>
      </c>
      <c r="AB31" s="33"/>
    </row>
    <row r="32" spans="1:28" x14ac:dyDescent="0.25">
      <c r="A32" s="440"/>
      <c r="B32" s="37" t="s">
        <v>124</v>
      </c>
      <c r="C32" s="20">
        <v>1</v>
      </c>
      <c r="D32" s="20"/>
      <c r="E32" s="20">
        <v>1</v>
      </c>
      <c r="F32" s="20">
        <v>1</v>
      </c>
      <c r="G32" s="20">
        <v>1</v>
      </c>
      <c r="H32" s="20">
        <v>1</v>
      </c>
      <c r="I32" s="20">
        <v>1</v>
      </c>
      <c r="J32" s="20">
        <v>1</v>
      </c>
      <c r="K32" s="20">
        <v>0.5</v>
      </c>
      <c r="L32" s="20">
        <v>0.5</v>
      </c>
      <c r="M32" s="20">
        <v>1</v>
      </c>
      <c r="N32" s="20">
        <v>0.5</v>
      </c>
      <c r="O32" s="20"/>
      <c r="P32" s="20">
        <v>1</v>
      </c>
      <c r="Q32" s="20">
        <v>1</v>
      </c>
      <c r="R32" s="20">
        <v>0.5</v>
      </c>
      <c r="S32" s="20"/>
      <c r="T32" s="20"/>
      <c r="U32" s="20">
        <v>0.1</v>
      </c>
      <c r="V32" s="20">
        <v>0.5</v>
      </c>
      <c r="W32" s="20"/>
      <c r="X32" s="20"/>
      <c r="Y32" s="20"/>
      <c r="Z32" s="20"/>
      <c r="AA32" s="20">
        <v>0.5</v>
      </c>
      <c r="AB32" s="34"/>
    </row>
    <row r="33" spans="1:28" x14ac:dyDescent="0.25">
      <c r="A33" s="440"/>
      <c r="B33" s="37" t="s">
        <v>126</v>
      </c>
      <c r="C33" s="20">
        <v>2</v>
      </c>
      <c r="D33" s="20"/>
      <c r="E33" s="20">
        <v>2</v>
      </c>
      <c r="F33" s="20">
        <v>2</v>
      </c>
      <c r="G33" s="20">
        <v>1</v>
      </c>
      <c r="H33" s="20">
        <v>2</v>
      </c>
      <c r="I33" s="20">
        <v>1</v>
      </c>
      <c r="J33" s="20">
        <v>2</v>
      </c>
      <c r="K33" s="20">
        <v>2</v>
      </c>
      <c r="L33" s="20">
        <v>1</v>
      </c>
      <c r="M33" s="20">
        <v>2</v>
      </c>
      <c r="N33" s="20">
        <v>1</v>
      </c>
      <c r="O33" s="20"/>
      <c r="P33" s="20">
        <v>2</v>
      </c>
      <c r="Q33" s="20">
        <v>2</v>
      </c>
      <c r="R33" s="20">
        <v>2</v>
      </c>
      <c r="S33" s="20"/>
      <c r="T33" s="20"/>
      <c r="U33" s="20">
        <v>1</v>
      </c>
      <c r="V33" s="20">
        <v>2</v>
      </c>
      <c r="W33" s="20"/>
      <c r="X33" s="20"/>
      <c r="Y33" s="20"/>
      <c r="Z33" s="20"/>
      <c r="AA33" s="20">
        <v>1</v>
      </c>
      <c r="AB33" s="34"/>
    </row>
    <row r="34" spans="1:28" x14ac:dyDescent="0.25">
      <c r="A34" s="440"/>
      <c r="B34" s="37" t="s">
        <v>125</v>
      </c>
      <c r="C34" s="20">
        <v>2</v>
      </c>
      <c r="D34" s="20"/>
      <c r="E34" s="20">
        <v>2</v>
      </c>
      <c r="F34" s="20">
        <v>2</v>
      </c>
      <c r="G34" s="20">
        <v>2</v>
      </c>
      <c r="H34" s="20">
        <v>2</v>
      </c>
      <c r="I34" s="20">
        <v>2</v>
      </c>
      <c r="J34" s="20">
        <v>2</v>
      </c>
      <c r="K34" s="20">
        <v>2</v>
      </c>
      <c r="L34" s="20">
        <v>1</v>
      </c>
      <c r="M34" s="20">
        <v>2</v>
      </c>
      <c r="N34" s="20">
        <v>2</v>
      </c>
      <c r="O34" s="20"/>
      <c r="P34" s="20">
        <v>2</v>
      </c>
      <c r="Q34" s="20">
        <v>2</v>
      </c>
      <c r="R34" s="20">
        <v>2</v>
      </c>
      <c r="S34" s="20"/>
      <c r="T34" s="20"/>
      <c r="U34" s="20">
        <v>1</v>
      </c>
      <c r="V34" s="20">
        <v>2</v>
      </c>
      <c r="W34" s="20"/>
      <c r="X34" s="20"/>
      <c r="Y34" s="20"/>
      <c r="Z34" s="20"/>
      <c r="AA34" s="20">
        <v>1</v>
      </c>
      <c r="AB34" s="34"/>
    </row>
    <row r="35" spans="1:28" x14ac:dyDescent="0.25">
      <c r="A35" s="440"/>
      <c r="B35" s="37" t="s">
        <v>127</v>
      </c>
      <c r="C35" s="20">
        <v>2</v>
      </c>
      <c r="D35" s="20"/>
      <c r="E35" s="20">
        <v>2</v>
      </c>
      <c r="F35" s="20">
        <v>2</v>
      </c>
      <c r="G35" s="20">
        <v>1</v>
      </c>
      <c r="H35" s="20">
        <v>1</v>
      </c>
      <c r="I35" s="20">
        <v>2</v>
      </c>
      <c r="J35" s="20">
        <v>2</v>
      </c>
      <c r="K35" s="20">
        <v>1</v>
      </c>
      <c r="L35" s="20">
        <v>1</v>
      </c>
      <c r="M35" s="20">
        <v>1</v>
      </c>
      <c r="N35" s="20">
        <v>1</v>
      </c>
      <c r="O35" s="20"/>
      <c r="P35" s="20">
        <v>2</v>
      </c>
      <c r="Q35" s="20">
        <v>2</v>
      </c>
      <c r="R35" s="20">
        <v>1</v>
      </c>
      <c r="S35" s="20"/>
      <c r="T35" s="20"/>
      <c r="U35" s="20">
        <v>1</v>
      </c>
      <c r="V35" s="20">
        <v>1</v>
      </c>
      <c r="W35" s="20"/>
      <c r="X35" s="20"/>
      <c r="Y35" s="20"/>
      <c r="Z35" s="20"/>
      <c r="AA35" s="20">
        <v>1</v>
      </c>
      <c r="AB35" s="34"/>
    </row>
    <row r="36" spans="1:28" x14ac:dyDescent="0.25">
      <c r="A36" s="440"/>
      <c r="B36" s="37" t="s">
        <v>140</v>
      </c>
      <c r="C36" s="20">
        <v>1</v>
      </c>
      <c r="D36" s="20"/>
      <c r="E36" s="20">
        <v>1</v>
      </c>
      <c r="F36" s="20">
        <v>1</v>
      </c>
      <c r="G36" s="20">
        <v>1</v>
      </c>
      <c r="H36" s="20">
        <v>1</v>
      </c>
      <c r="I36" s="20">
        <v>1</v>
      </c>
      <c r="J36" s="20">
        <v>2</v>
      </c>
      <c r="K36" s="20">
        <v>1</v>
      </c>
      <c r="L36" s="20">
        <v>1</v>
      </c>
      <c r="M36" s="20">
        <v>2</v>
      </c>
      <c r="N36" s="20">
        <v>2</v>
      </c>
      <c r="O36" s="20"/>
      <c r="P36" s="20">
        <v>2</v>
      </c>
      <c r="Q36" s="20">
        <v>2</v>
      </c>
      <c r="R36" s="20">
        <v>1</v>
      </c>
      <c r="S36" s="20"/>
      <c r="T36" s="20"/>
      <c r="U36" s="20">
        <v>1</v>
      </c>
      <c r="V36" s="20">
        <v>1</v>
      </c>
      <c r="W36" s="20"/>
      <c r="X36" s="20"/>
      <c r="Y36" s="20"/>
      <c r="Z36" s="20"/>
      <c r="AA36" s="20">
        <v>1</v>
      </c>
      <c r="AB36" s="34"/>
    </row>
    <row r="37" spans="1:28" ht="22.5" x14ac:dyDescent="0.25">
      <c r="A37" s="440"/>
      <c r="B37" s="38" t="s">
        <v>68</v>
      </c>
      <c r="C37" s="19">
        <f>C31*C32*(C33+C34+C35+C36)*C38</f>
        <v>-42</v>
      </c>
      <c r="D37" s="6"/>
      <c r="E37" s="19">
        <f t="shared" ref="E37:N37" si="3">E31*E32*(E33+E34+E35+E36)*E38</f>
        <v>-42</v>
      </c>
      <c r="F37" s="19">
        <f t="shared" si="3"/>
        <v>-42</v>
      </c>
      <c r="G37" s="19">
        <f t="shared" si="3"/>
        <v>-30</v>
      </c>
      <c r="H37" s="19">
        <f t="shared" si="3"/>
        <v>-36</v>
      </c>
      <c r="I37" s="19">
        <f t="shared" si="3"/>
        <v>-36</v>
      </c>
      <c r="J37" s="19">
        <f t="shared" si="3"/>
        <v>-48</v>
      </c>
      <c r="K37" s="19">
        <f t="shared" si="3"/>
        <v>-18</v>
      </c>
      <c r="L37" s="19">
        <f t="shared" si="3"/>
        <v>-12</v>
      </c>
      <c r="M37" s="19">
        <f t="shared" si="3"/>
        <v>-42</v>
      </c>
      <c r="N37" s="19">
        <f t="shared" si="3"/>
        <v>-18</v>
      </c>
      <c r="O37" s="6"/>
      <c r="P37" s="19">
        <f>P31*P32*(P33+P34+P35+P36)*P38</f>
        <v>-48</v>
      </c>
      <c r="Q37" s="19">
        <f>Q31*Q32*(Q33+Q34+Q35+Q36)*Q38</f>
        <v>-48</v>
      </c>
      <c r="R37" s="19">
        <f>R31*R32*(R33+R34+R35+R36)*R38</f>
        <v>-18</v>
      </c>
      <c r="S37" s="6"/>
      <c r="T37" s="6"/>
      <c r="U37" s="19">
        <f>U31*U32*(U33+U34+U35+U36)*U38</f>
        <v>-2.4000000000000004</v>
      </c>
      <c r="V37" s="19">
        <f>V31*V32*(V33+V34+V35+V36)*V38</f>
        <v>-18</v>
      </c>
      <c r="W37" s="6"/>
      <c r="X37" s="6"/>
      <c r="Y37" s="6"/>
      <c r="Z37" s="6"/>
      <c r="AA37" s="19">
        <f>AA31*AA32*(AA33+AA34+AA35+AA36)*AA38</f>
        <v>-12</v>
      </c>
      <c r="AB37" s="30"/>
    </row>
    <row r="38" spans="1:28" ht="15.75" thickBot="1" x14ac:dyDescent="0.3">
      <c r="A38" s="440"/>
      <c r="B38" s="39" t="s">
        <v>62</v>
      </c>
      <c r="C38" s="26">
        <f>COMPONENTES!$F$5</f>
        <v>6</v>
      </c>
      <c r="D38" s="26"/>
      <c r="E38" s="26">
        <f>COMPONENTES!$F$5</f>
        <v>6</v>
      </c>
      <c r="F38" s="26">
        <f>COMPONENTES!$F$5</f>
        <v>6</v>
      </c>
      <c r="G38" s="26">
        <f>COMPONENTES!$F$5</f>
        <v>6</v>
      </c>
      <c r="H38" s="26">
        <f>COMPONENTES!$F$5</f>
        <v>6</v>
      </c>
      <c r="I38" s="26">
        <f>COMPONENTES!$F$5</f>
        <v>6</v>
      </c>
      <c r="J38" s="26">
        <f>COMPONENTES!$F$5</f>
        <v>6</v>
      </c>
      <c r="K38" s="26">
        <f>COMPONENTES!$F$5</f>
        <v>6</v>
      </c>
      <c r="L38" s="26">
        <f>COMPONENTES!$F$5</f>
        <v>6</v>
      </c>
      <c r="M38" s="26">
        <f>COMPONENTES!$F$5</f>
        <v>6</v>
      </c>
      <c r="N38" s="26">
        <f>COMPONENTES!$F$5</f>
        <v>6</v>
      </c>
      <c r="O38" s="26"/>
      <c r="P38" s="26">
        <f>COMPONENTES!$F$5</f>
        <v>6</v>
      </c>
      <c r="Q38" s="26">
        <f>COMPONENTES!$F$5</f>
        <v>6</v>
      </c>
      <c r="R38" s="26">
        <f>COMPONENTES!$F$5</f>
        <v>6</v>
      </c>
      <c r="S38" s="26">
        <f>COMPONENTES!$F$5</f>
        <v>6</v>
      </c>
      <c r="T38" s="26">
        <f>COMPONENTES!$F$5</f>
        <v>6</v>
      </c>
      <c r="U38" s="26">
        <f>COMPONENTES!$F$5</f>
        <v>6</v>
      </c>
      <c r="V38" s="26">
        <f>COMPONENTES!$F$5</f>
        <v>6</v>
      </c>
      <c r="W38" s="26"/>
      <c r="X38" s="26"/>
      <c r="Y38" s="26"/>
      <c r="Z38" s="26"/>
      <c r="AA38" s="26">
        <f>COMPONENTES!$F$5</f>
        <v>6</v>
      </c>
      <c r="AB38" s="26"/>
    </row>
    <row r="39" spans="1:28" ht="15.75" thickBot="1" x14ac:dyDescent="0.3">
      <c r="A39" s="440"/>
      <c r="B39" s="41"/>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06"/>
    </row>
    <row r="40" spans="1:28" x14ac:dyDescent="0.25">
      <c r="A40" s="440"/>
      <c r="B40" s="36" t="s">
        <v>123</v>
      </c>
      <c r="C40" s="32">
        <v>-1</v>
      </c>
      <c r="D40" s="32"/>
      <c r="E40" s="32"/>
      <c r="F40" s="32"/>
      <c r="G40" s="32"/>
      <c r="H40" s="32"/>
      <c r="I40" s="32"/>
      <c r="J40" s="32">
        <v>-1</v>
      </c>
      <c r="K40" s="32">
        <v>-1</v>
      </c>
      <c r="L40" s="32">
        <v>-1</v>
      </c>
      <c r="M40" s="32">
        <v>-1</v>
      </c>
      <c r="N40" s="32"/>
      <c r="O40" s="32"/>
      <c r="P40" s="32">
        <v>-1</v>
      </c>
      <c r="Q40" s="32">
        <v>-1</v>
      </c>
      <c r="R40" s="32"/>
      <c r="S40" s="32"/>
      <c r="T40" s="32"/>
      <c r="U40" s="32"/>
      <c r="V40" s="32"/>
      <c r="W40" s="32"/>
      <c r="X40" s="32"/>
      <c r="Y40" s="32"/>
      <c r="Z40" s="32"/>
      <c r="AA40" s="32"/>
      <c r="AB40" s="33"/>
    </row>
    <row r="41" spans="1:28" x14ac:dyDescent="0.25">
      <c r="A41" s="440"/>
      <c r="B41" s="37" t="s">
        <v>124</v>
      </c>
      <c r="C41" s="20">
        <v>1</v>
      </c>
      <c r="D41" s="20"/>
      <c r="E41" s="20"/>
      <c r="F41" s="20"/>
      <c r="G41" s="20"/>
      <c r="H41" s="20"/>
      <c r="I41" s="20"/>
      <c r="J41" s="20">
        <v>1</v>
      </c>
      <c r="K41" s="20">
        <v>1</v>
      </c>
      <c r="L41" s="20">
        <v>1</v>
      </c>
      <c r="M41" s="20">
        <v>1</v>
      </c>
      <c r="N41" s="20"/>
      <c r="O41" s="20"/>
      <c r="P41" s="20">
        <v>1</v>
      </c>
      <c r="Q41" s="20">
        <v>1</v>
      </c>
      <c r="R41" s="20"/>
      <c r="S41" s="20"/>
      <c r="T41" s="20"/>
      <c r="U41" s="20"/>
      <c r="V41" s="20"/>
      <c r="W41" s="20"/>
      <c r="X41" s="20"/>
      <c r="Y41" s="20"/>
      <c r="Z41" s="20"/>
      <c r="AA41" s="20"/>
      <c r="AB41" s="34"/>
    </row>
    <row r="42" spans="1:28" x14ac:dyDescent="0.25">
      <c r="A42" s="440"/>
      <c r="B42" s="37" t="s">
        <v>126</v>
      </c>
      <c r="C42" s="20">
        <v>2</v>
      </c>
      <c r="D42" s="20"/>
      <c r="E42" s="20"/>
      <c r="F42" s="20"/>
      <c r="G42" s="20"/>
      <c r="H42" s="20"/>
      <c r="I42" s="20"/>
      <c r="J42" s="20">
        <v>2</v>
      </c>
      <c r="K42" s="20">
        <v>2</v>
      </c>
      <c r="L42" s="20">
        <v>2</v>
      </c>
      <c r="M42" s="20">
        <v>2</v>
      </c>
      <c r="N42" s="20"/>
      <c r="O42" s="20"/>
      <c r="P42" s="20">
        <v>2</v>
      </c>
      <c r="Q42" s="20">
        <v>1</v>
      </c>
      <c r="R42" s="20"/>
      <c r="S42" s="20"/>
      <c r="T42" s="20"/>
      <c r="U42" s="20"/>
      <c r="V42" s="20"/>
      <c r="W42" s="20"/>
      <c r="X42" s="20"/>
      <c r="Y42" s="20"/>
      <c r="Z42" s="20"/>
      <c r="AA42" s="20"/>
      <c r="AB42" s="34"/>
    </row>
    <row r="43" spans="1:28" x14ac:dyDescent="0.25">
      <c r="A43" s="440"/>
      <c r="B43" s="37" t="s">
        <v>125</v>
      </c>
      <c r="C43" s="20">
        <v>1</v>
      </c>
      <c r="D43" s="20"/>
      <c r="E43" s="20"/>
      <c r="F43" s="20"/>
      <c r="G43" s="20"/>
      <c r="H43" s="20"/>
      <c r="I43" s="20"/>
      <c r="J43" s="20">
        <v>2</v>
      </c>
      <c r="K43" s="20">
        <v>2</v>
      </c>
      <c r="L43" s="20">
        <v>2</v>
      </c>
      <c r="M43" s="20">
        <v>2</v>
      </c>
      <c r="N43" s="20"/>
      <c r="O43" s="20"/>
      <c r="P43" s="20">
        <v>2</v>
      </c>
      <c r="Q43" s="20">
        <v>1</v>
      </c>
      <c r="R43" s="20"/>
      <c r="S43" s="20"/>
      <c r="T43" s="20"/>
      <c r="U43" s="20"/>
      <c r="V43" s="20"/>
      <c r="W43" s="20"/>
      <c r="X43" s="20"/>
      <c r="Y43" s="20"/>
      <c r="Z43" s="20"/>
      <c r="AA43" s="20"/>
      <c r="AB43" s="34"/>
    </row>
    <row r="44" spans="1:28" x14ac:dyDescent="0.25">
      <c r="A44" s="440"/>
      <c r="B44" s="37" t="s">
        <v>127</v>
      </c>
      <c r="C44" s="20">
        <v>2</v>
      </c>
      <c r="D44" s="20"/>
      <c r="E44" s="20"/>
      <c r="F44" s="20"/>
      <c r="G44" s="20"/>
      <c r="H44" s="20"/>
      <c r="I44" s="20"/>
      <c r="J44" s="20">
        <v>2</v>
      </c>
      <c r="K44" s="20">
        <v>2</v>
      </c>
      <c r="L44" s="20">
        <v>2</v>
      </c>
      <c r="M44" s="20">
        <v>1</v>
      </c>
      <c r="N44" s="20"/>
      <c r="O44" s="20"/>
      <c r="P44" s="20">
        <v>2</v>
      </c>
      <c r="Q44" s="20">
        <v>2</v>
      </c>
      <c r="R44" s="20"/>
      <c r="S44" s="20"/>
      <c r="T44" s="20"/>
      <c r="U44" s="20"/>
      <c r="V44" s="20"/>
      <c r="W44" s="20"/>
      <c r="X44" s="20"/>
      <c r="Y44" s="20"/>
      <c r="Z44" s="20"/>
      <c r="AA44" s="20"/>
      <c r="AB44" s="34"/>
    </row>
    <row r="45" spans="1:28" x14ac:dyDescent="0.25">
      <c r="A45" s="440"/>
      <c r="B45" s="37" t="s">
        <v>140</v>
      </c>
      <c r="C45" s="20">
        <v>1</v>
      </c>
      <c r="D45" s="20"/>
      <c r="E45" s="20"/>
      <c r="F45" s="20"/>
      <c r="G45" s="20"/>
      <c r="H45" s="20"/>
      <c r="I45" s="20"/>
      <c r="J45" s="20">
        <v>1</v>
      </c>
      <c r="K45" s="20">
        <v>1</v>
      </c>
      <c r="L45" s="20">
        <v>2</v>
      </c>
      <c r="M45" s="20">
        <v>2</v>
      </c>
      <c r="N45" s="20"/>
      <c r="O45" s="20"/>
      <c r="P45" s="20">
        <v>2</v>
      </c>
      <c r="Q45" s="20">
        <v>2</v>
      </c>
      <c r="R45" s="20"/>
      <c r="S45" s="20"/>
      <c r="T45" s="20"/>
      <c r="U45" s="20"/>
      <c r="V45" s="20"/>
      <c r="W45" s="20"/>
      <c r="X45" s="20"/>
      <c r="Y45" s="20"/>
      <c r="Z45" s="20"/>
      <c r="AA45" s="20"/>
      <c r="AB45" s="34"/>
    </row>
    <row r="46" spans="1:28" ht="22.5" x14ac:dyDescent="0.25">
      <c r="A46" s="440"/>
      <c r="B46" s="38" t="s">
        <v>375</v>
      </c>
      <c r="C46" s="19">
        <f>C40*C41*(C42+C43+C44+C45)*C47</f>
        <v>-36</v>
      </c>
      <c r="D46" s="6"/>
      <c r="E46" s="6"/>
      <c r="F46" s="6"/>
      <c r="G46" s="6"/>
      <c r="H46" s="6"/>
      <c r="I46" s="6"/>
      <c r="J46" s="19">
        <f>J40*J41*(J42+J43+J44+J45)*J47</f>
        <v>-42</v>
      </c>
      <c r="K46" s="19">
        <f>K40*K41*(K42+K43+K44+K45)*K47</f>
        <v>-42</v>
      </c>
      <c r="L46" s="19">
        <f>L40*L41*(L42+L43+L44+L45)*L47</f>
        <v>-48</v>
      </c>
      <c r="M46" s="19">
        <f>M40*M41*(M42+M43+M44+M45)*M47</f>
        <v>-42</v>
      </c>
      <c r="N46" s="6"/>
      <c r="O46" s="6"/>
      <c r="P46" s="19">
        <f>P40*P41*(P42+P43+P44+P45)*P47</f>
        <v>-48</v>
      </c>
      <c r="Q46" s="19">
        <f>Q40*Q41*(Q42+Q43+Q44+Q45)*Q47</f>
        <v>-36</v>
      </c>
      <c r="R46" s="6"/>
      <c r="S46" s="6"/>
      <c r="T46" s="6"/>
      <c r="U46" s="6"/>
      <c r="V46" s="6"/>
      <c r="W46" s="6"/>
      <c r="X46" s="6"/>
      <c r="Y46" s="6"/>
      <c r="Z46" s="6"/>
      <c r="AA46" s="6"/>
      <c r="AB46" s="30"/>
    </row>
    <row r="47" spans="1:28" ht="15.75" thickBot="1" x14ac:dyDescent="0.3">
      <c r="A47" s="441"/>
      <c r="B47" s="39" t="s">
        <v>62</v>
      </c>
      <c r="C47" s="26">
        <f>COMPONENTES!$F$6</f>
        <v>6</v>
      </c>
      <c r="D47" s="26"/>
      <c r="E47" s="26"/>
      <c r="F47" s="26"/>
      <c r="G47" s="26"/>
      <c r="H47" s="26"/>
      <c r="I47" s="26"/>
      <c r="J47" s="26">
        <f>COMPONENTES!$F$6</f>
        <v>6</v>
      </c>
      <c r="K47" s="26">
        <f>COMPONENTES!$F$6</f>
        <v>6</v>
      </c>
      <c r="L47" s="26">
        <f>COMPONENTES!$F$6</f>
        <v>6</v>
      </c>
      <c r="M47" s="26">
        <f>COMPONENTES!$F$6</f>
        <v>6</v>
      </c>
      <c r="N47" s="26"/>
      <c r="O47" s="26"/>
      <c r="P47" s="26">
        <f>COMPONENTES!$F$6</f>
        <v>6</v>
      </c>
      <c r="Q47" s="26">
        <f>COMPONENTES!$F$6</f>
        <v>6</v>
      </c>
      <c r="R47" s="26"/>
      <c r="S47" s="26"/>
      <c r="T47" s="26"/>
      <c r="U47" s="26"/>
      <c r="V47" s="26"/>
      <c r="W47" s="26"/>
      <c r="X47" s="26"/>
      <c r="Y47" s="26"/>
      <c r="Z47" s="26"/>
      <c r="AA47" s="26"/>
      <c r="AB47" s="35"/>
    </row>
    <row r="48" spans="1:28" ht="15.75" thickBot="1" x14ac:dyDescent="0.3">
      <c r="B48" s="27"/>
      <c r="C48" s="28"/>
      <c r="D48" s="29"/>
      <c r="E48" s="28"/>
      <c r="F48" s="28"/>
      <c r="G48" s="28"/>
      <c r="H48" s="28"/>
      <c r="I48" s="28"/>
      <c r="J48" s="28"/>
      <c r="K48" s="28"/>
      <c r="L48" s="28"/>
      <c r="M48" s="28"/>
      <c r="N48" s="28"/>
      <c r="O48" s="28"/>
      <c r="P48" s="28"/>
      <c r="Q48" s="28"/>
      <c r="R48" s="28"/>
      <c r="S48" s="28"/>
      <c r="T48" s="28"/>
      <c r="U48" s="28"/>
      <c r="V48" s="28"/>
      <c r="W48" s="28"/>
      <c r="X48" s="28"/>
      <c r="Y48" s="28"/>
      <c r="Z48" s="28"/>
      <c r="AA48" s="28"/>
    </row>
    <row r="49" spans="1:31" x14ac:dyDescent="0.25">
      <c r="A49" s="439" t="s">
        <v>65</v>
      </c>
      <c r="B49" s="22" t="s">
        <v>123</v>
      </c>
      <c r="C49" s="32">
        <v>-1</v>
      </c>
      <c r="D49" s="32"/>
      <c r="E49" s="32"/>
      <c r="F49" s="32"/>
      <c r="G49" s="32"/>
      <c r="H49" s="32"/>
      <c r="I49" s="32"/>
      <c r="J49" s="32">
        <v>-1</v>
      </c>
      <c r="K49" s="32">
        <v>-1</v>
      </c>
      <c r="L49" s="32"/>
      <c r="M49" s="32">
        <v>-1</v>
      </c>
      <c r="N49" s="32"/>
      <c r="O49" s="32"/>
      <c r="P49" s="32">
        <v>-1</v>
      </c>
      <c r="Q49" s="32">
        <v>-1</v>
      </c>
      <c r="R49" s="32"/>
      <c r="S49" s="32"/>
      <c r="T49" s="32"/>
      <c r="U49" s="32"/>
      <c r="V49" s="32"/>
      <c r="W49" s="32"/>
      <c r="X49" s="32"/>
      <c r="Y49" s="32"/>
      <c r="Z49" s="32"/>
      <c r="AA49" s="32"/>
      <c r="AB49" s="33">
        <v>1</v>
      </c>
    </row>
    <row r="50" spans="1:31" x14ac:dyDescent="0.25">
      <c r="A50" s="440"/>
      <c r="B50" s="23" t="s">
        <v>124</v>
      </c>
      <c r="C50" s="20">
        <v>0.1</v>
      </c>
      <c r="D50" s="20"/>
      <c r="E50" s="20"/>
      <c r="F50" s="20"/>
      <c r="G50" s="20"/>
      <c r="H50" s="20"/>
      <c r="I50" s="20"/>
      <c r="J50" s="20">
        <v>1</v>
      </c>
      <c r="K50" s="20">
        <v>1</v>
      </c>
      <c r="L50" s="20"/>
      <c r="M50" s="20">
        <v>0.5</v>
      </c>
      <c r="N50" s="20"/>
      <c r="O50" s="20"/>
      <c r="P50" s="20">
        <v>1</v>
      </c>
      <c r="Q50" s="20">
        <v>0.5</v>
      </c>
      <c r="R50" s="20"/>
      <c r="S50" s="20"/>
      <c r="T50" s="20"/>
      <c r="U50" s="20"/>
      <c r="V50" s="20"/>
      <c r="W50" s="20"/>
      <c r="X50" s="20"/>
      <c r="Y50" s="20"/>
      <c r="Z50" s="20"/>
      <c r="AA50" s="20"/>
      <c r="AB50" s="34">
        <v>0.1</v>
      </c>
    </row>
    <row r="51" spans="1:31" x14ac:dyDescent="0.25">
      <c r="A51" s="440"/>
      <c r="B51" s="23" t="s">
        <v>126</v>
      </c>
      <c r="C51" s="20">
        <v>2</v>
      </c>
      <c r="D51" s="20"/>
      <c r="E51" s="20"/>
      <c r="F51" s="20"/>
      <c r="G51" s="20"/>
      <c r="H51" s="20"/>
      <c r="I51" s="20"/>
      <c r="J51" s="20">
        <v>2</v>
      </c>
      <c r="K51" s="20">
        <v>2</v>
      </c>
      <c r="L51" s="20"/>
      <c r="M51" s="20">
        <v>2</v>
      </c>
      <c r="N51" s="20"/>
      <c r="O51" s="20"/>
      <c r="P51" s="20">
        <v>2</v>
      </c>
      <c r="Q51" s="20">
        <v>2</v>
      </c>
      <c r="R51" s="20"/>
      <c r="S51" s="20"/>
      <c r="T51" s="20"/>
      <c r="U51" s="20"/>
      <c r="V51" s="20"/>
      <c r="W51" s="20"/>
      <c r="X51" s="20"/>
      <c r="Y51" s="20"/>
      <c r="Z51" s="20"/>
      <c r="AA51" s="20"/>
      <c r="AB51" s="34">
        <v>2</v>
      </c>
    </row>
    <row r="52" spans="1:31" x14ac:dyDescent="0.25">
      <c r="A52" s="440"/>
      <c r="B52" s="23" t="s">
        <v>125</v>
      </c>
      <c r="C52" s="20">
        <v>1</v>
      </c>
      <c r="D52" s="20"/>
      <c r="E52" s="20"/>
      <c r="F52" s="20"/>
      <c r="G52" s="20"/>
      <c r="H52" s="20"/>
      <c r="I52" s="20"/>
      <c r="J52" s="20">
        <v>2</v>
      </c>
      <c r="K52" s="20">
        <v>2</v>
      </c>
      <c r="L52" s="20"/>
      <c r="M52" s="20">
        <v>2</v>
      </c>
      <c r="N52" s="20"/>
      <c r="O52" s="20"/>
      <c r="P52" s="20">
        <v>1</v>
      </c>
      <c r="Q52" s="20">
        <v>1</v>
      </c>
      <c r="R52" s="20"/>
      <c r="S52" s="20"/>
      <c r="T52" s="20"/>
      <c r="U52" s="20"/>
      <c r="V52" s="20"/>
      <c r="W52" s="20"/>
      <c r="X52" s="20"/>
      <c r="Y52" s="20"/>
      <c r="Z52" s="20"/>
      <c r="AA52" s="20"/>
      <c r="AB52" s="34">
        <v>1</v>
      </c>
    </row>
    <row r="53" spans="1:31" x14ac:dyDescent="0.25">
      <c r="A53" s="440"/>
      <c r="B53" s="23" t="s">
        <v>127</v>
      </c>
      <c r="C53" s="20">
        <v>2</v>
      </c>
      <c r="D53" s="20"/>
      <c r="E53" s="20"/>
      <c r="F53" s="20"/>
      <c r="G53" s="20"/>
      <c r="H53" s="20"/>
      <c r="I53" s="20"/>
      <c r="J53" s="20">
        <v>1</v>
      </c>
      <c r="K53" s="20">
        <v>1</v>
      </c>
      <c r="L53" s="20"/>
      <c r="M53" s="20">
        <v>2</v>
      </c>
      <c r="N53" s="20"/>
      <c r="O53" s="20"/>
      <c r="P53" s="20">
        <v>2</v>
      </c>
      <c r="Q53" s="20">
        <v>2</v>
      </c>
      <c r="R53" s="20"/>
      <c r="S53" s="20"/>
      <c r="T53" s="20"/>
      <c r="U53" s="20"/>
      <c r="V53" s="20"/>
      <c r="W53" s="20"/>
      <c r="X53" s="20"/>
      <c r="Y53" s="20"/>
      <c r="Z53" s="20"/>
      <c r="AA53" s="20"/>
      <c r="AB53" s="34">
        <v>1</v>
      </c>
    </row>
    <row r="54" spans="1:31" x14ac:dyDescent="0.25">
      <c r="A54" s="440"/>
      <c r="B54" s="23" t="s">
        <v>140</v>
      </c>
      <c r="C54" s="20">
        <v>1</v>
      </c>
      <c r="D54" s="20"/>
      <c r="E54" s="20"/>
      <c r="F54" s="20"/>
      <c r="G54" s="20"/>
      <c r="H54" s="20"/>
      <c r="I54" s="20"/>
      <c r="J54" s="20">
        <v>2</v>
      </c>
      <c r="K54" s="20">
        <v>2</v>
      </c>
      <c r="L54" s="20"/>
      <c r="M54" s="20">
        <v>2</v>
      </c>
      <c r="N54" s="20"/>
      <c r="O54" s="20"/>
      <c r="P54" s="20">
        <v>2</v>
      </c>
      <c r="Q54" s="20">
        <v>1</v>
      </c>
      <c r="R54" s="20"/>
      <c r="S54" s="20"/>
      <c r="T54" s="20"/>
      <c r="U54" s="20"/>
      <c r="V54" s="20"/>
      <c r="W54" s="20"/>
      <c r="X54" s="20"/>
      <c r="Y54" s="20"/>
      <c r="Z54" s="20"/>
      <c r="AA54" s="20"/>
      <c r="AB54" s="34">
        <v>1</v>
      </c>
    </row>
    <row r="55" spans="1:31" x14ac:dyDescent="0.25">
      <c r="A55" s="440"/>
      <c r="B55" s="31" t="s">
        <v>67</v>
      </c>
      <c r="C55" s="19">
        <f>C49*C50*(C51+C52+C53+C54)*C56</f>
        <v>-4.2000000000000011</v>
      </c>
      <c r="D55" s="6"/>
      <c r="E55" s="6"/>
      <c r="F55" s="6"/>
      <c r="G55" s="6"/>
      <c r="H55" s="6"/>
      <c r="I55" s="6"/>
      <c r="J55" s="19">
        <f>J49*J50*(J51+J52+J53+J54)*J56</f>
        <v>-49</v>
      </c>
      <c r="K55" s="19">
        <f>K49*K50*(K51+K52+K53+K54)*K56</f>
        <v>-49</v>
      </c>
      <c r="L55" s="6"/>
      <c r="M55" s="19">
        <f>M49*M50*(M51+M52+M53+M54)*M56</f>
        <v>-28</v>
      </c>
      <c r="N55" s="6"/>
      <c r="O55" s="6"/>
      <c r="P55" s="19">
        <f>P49*P50*(P51+P52+P53+P54)*P56</f>
        <v>-49</v>
      </c>
      <c r="Q55" s="19">
        <f>Q49*Q50*(Q51+Q52+Q53+Q54)*Q56</f>
        <v>-21</v>
      </c>
      <c r="R55" s="6"/>
      <c r="S55" s="6"/>
      <c r="T55" s="6"/>
      <c r="U55" s="6"/>
      <c r="V55" s="6"/>
      <c r="W55" s="6"/>
      <c r="X55" s="6"/>
      <c r="Y55" s="6"/>
      <c r="Z55" s="6"/>
      <c r="AA55" s="6"/>
      <c r="AB55" s="56">
        <f>AB49*AB50*(AB51+AB52+AB53+AB54)*AB56</f>
        <v>3.5</v>
      </c>
      <c r="AC55" s="100" t="s">
        <v>104</v>
      </c>
      <c r="AD55" s="7" t="s">
        <v>128</v>
      </c>
      <c r="AE55" s="8">
        <v>1</v>
      </c>
    </row>
    <row r="56" spans="1:31" ht="15.75" thickBot="1" x14ac:dyDescent="0.3">
      <c r="A56" s="440"/>
      <c r="B56" s="25" t="s">
        <v>62</v>
      </c>
      <c r="C56" s="26">
        <f>COMPONENTES!$F$7</f>
        <v>7</v>
      </c>
      <c r="D56" s="26"/>
      <c r="E56" s="26"/>
      <c r="F56" s="26"/>
      <c r="G56" s="26"/>
      <c r="H56" s="26"/>
      <c r="I56" s="26"/>
      <c r="J56" s="26">
        <f>COMPONENTES!$F$7</f>
        <v>7</v>
      </c>
      <c r="K56" s="26">
        <f>COMPONENTES!$F$7</f>
        <v>7</v>
      </c>
      <c r="L56" s="26"/>
      <c r="M56" s="26">
        <f>COMPONENTES!$F$7</f>
        <v>7</v>
      </c>
      <c r="N56" s="26"/>
      <c r="O56" s="26"/>
      <c r="P56" s="26">
        <f>COMPONENTES!$F$7</f>
        <v>7</v>
      </c>
      <c r="Q56" s="26">
        <f>COMPONENTES!$F$7</f>
        <v>7</v>
      </c>
      <c r="R56" s="26"/>
      <c r="S56" s="26"/>
      <c r="T56" s="26"/>
      <c r="U56" s="26"/>
      <c r="V56" s="26"/>
      <c r="W56" s="26"/>
      <c r="X56" s="26"/>
      <c r="Y56" s="26"/>
      <c r="Z56" s="26"/>
      <c r="AA56" s="26"/>
      <c r="AB56" s="35">
        <v>7</v>
      </c>
      <c r="AC56" s="101"/>
      <c r="AD56" s="7" t="s">
        <v>109</v>
      </c>
      <c r="AE56" s="43">
        <v>-1</v>
      </c>
    </row>
    <row r="57" spans="1:31" ht="15.75" thickBot="1" x14ac:dyDescent="0.3">
      <c r="A57" s="440"/>
      <c r="B57" s="41"/>
      <c r="C57" s="28"/>
      <c r="D57" s="29"/>
      <c r="E57" s="28"/>
      <c r="F57" s="28"/>
      <c r="G57" s="28"/>
      <c r="H57" s="28"/>
      <c r="I57" s="28"/>
      <c r="J57" s="28"/>
      <c r="K57" s="28"/>
      <c r="L57" s="28"/>
      <c r="M57" s="28"/>
      <c r="N57" s="28"/>
      <c r="O57" s="28"/>
      <c r="P57" s="28"/>
      <c r="Q57" s="28"/>
      <c r="R57" s="28"/>
      <c r="S57" s="28"/>
      <c r="T57" s="28"/>
      <c r="U57" s="28"/>
      <c r="V57" s="28"/>
      <c r="W57" s="28"/>
      <c r="X57" s="28"/>
      <c r="Y57" s="28"/>
      <c r="Z57" s="28"/>
      <c r="AA57" s="28"/>
      <c r="AC57" s="9" t="s">
        <v>105</v>
      </c>
      <c r="AD57" s="9" t="s">
        <v>110</v>
      </c>
      <c r="AE57" s="10">
        <v>0.1</v>
      </c>
    </row>
    <row r="58" spans="1:31" x14ac:dyDescent="0.25">
      <c r="A58" s="440"/>
      <c r="B58" s="22" t="s">
        <v>123</v>
      </c>
      <c r="C58" s="32">
        <v>-1</v>
      </c>
      <c r="D58" s="32"/>
      <c r="E58" s="32"/>
      <c r="F58" s="32"/>
      <c r="G58" s="32"/>
      <c r="H58" s="32"/>
      <c r="I58" s="32"/>
      <c r="J58" s="32">
        <v>-1</v>
      </c>
      <c r="K58" s="32"/>
      <c r="L58" s="32"/>
      <c r="M58" s="32">
        <v>-1</v>
      </c>
      <c r="N58" s="32"/>
      <c r="O58" s="32"/>
      <c r="P58" s="32">
        <v>-1</v>
      </c>
      <c r="Q58" s="32">
        <v>-1</v>
      </c>
      <c r="R58" s="32"/>
      <c r="S58" s="32"/>
      <c r="T58" s="32"/>
      <c r="U58" s="32">
        <v>-1</v>
      </c>
      <c r="V58" s="32"/>
      <c r="W58" s="32"/>
      <c r="X58" s="32"/>
      <c r="Y58" s="32"/>
      <c r="Z58" s="32"/>
      <c r="AA58" s="32"/>
      <c r="AB58" s="33"/>
      <c r="AC58" s="102"/>
      <c r="AD58" s="9" t="s">
        <v>111</v>
      </c>
      <c r="AE58" s="10">
        <v>0.5</v>
      </c>
    </row>
    <row r="59" spans="1:31" x14ac:dyDescent="0.25">
      <c r="A59" s="440"/>
      <c r="B59" s="23" t="s">
        <v>124</v>
      </c>
      <c r="C59" s="20">
        <v>1</v>
      </c>
      <c r="D59" s="20"/>
      <c r="E59" s="20"/>
      <c r="F59" s="20"/>
      <c r="G59" s="20"/>
      <c r="H59" s="20"/>
      <c r="I59" s="20"/>
      <c r="J59" s="20">
        <v>1</v>
      </c>
      <c r="K59" s="20"/>
      <c r="L59" s="20"/>
      <c r="M59" s="20">
        <v>1</v>
      </c>
      <c r="N59" s="20"/>
      <c r="O59" s="20"/>
      <c r="P59" s="20">
        <v>1</v>
      </c>
      <c r="Q59" s="20">
        <v>1</v>
      </c>
      <c r="R59" s="20"/>
      <c r="S59" s="20"/>
      <c r="T59" s="20"/>
      <c r="U59" s="20">
        <v>0.1</v>
      </c>
      <c r="V59" s="20"/>
      <c r="W59" s="20"/>
      <c r="X59" s="20"/>
      <c r="Y59" s="20"/>
      <c r="Z59" s="20"/>
      <c r="AA59" s="20"/>
      <c r="AB59" s="34"/>
      <c r="AC59" s="102"/>
      <c r="AD59" s="9" t="s">
        <v>112</v>
      </c>
      <c r="AE59" s="10">
        <v>1</v>
      </c>
    </row>
    <row r="60" spans="1:31" x14ac:dyDescent="0.25">
      <c r="A60" s="440"/>
      <c r="B60" s="23" t="s">
        <v>126</v>
      </c>
      <c r="C60" s="20">
        <v>2</v>
      </c>
      <c r="D60" s="20"/>
      <c r="E60" s="20"/>
      <c r="F60" s="20"/>
      <c r="G60" s="20"/>
      <c r="H60" s="20"/>
      <c r="I60" s="20"/>
      <c r="J60" s="20">
        <v>2</v>
      </c>
      <c r="K60" s="20"/>
      <c r="L60" s="20"/>
      <c r="M60" s="20">
        <v>2</v>
      </c>
      <c r="N60" s="20"/>
      <c r="O60" s="20"/>
      <c r="P60" s="20">
        <v>2</v>
      </c>
      <c r="Q60" s="20">
        <v>2</v>
      </c>
      <c r="R60" s="20"/>
      <c r="S60" s="20"/>
      <c r="T60" s="20"/>
      <c r="U60" s="20">
        <v>2</v>
      </c>
      <c r="V60" s="20"/>
      <c r="W60" s="20"/>
      <c r="X60" s="20"/>
      <c r="Y60" s="20"/>
      <c r="Z60" s="20"/>
      <c r="AA60" s="20"/>
      <c r="AB60" s="34"/>
      <c r="AC60" s="103" t="s">
        <v>106</v>
      </c>
      <c r="AD60" s="11" t="s">
        <v>113</v>
      </c>
      <c r="AE60" s="12">
        <v>1</v>
      </c>
    </row>
    <row r="61" spans="1:31" x14ac:dyDescent="0.25">
      <c r="A61" s="440"/>
      <c r="B61" s="23" t="s">
        <v>125</v>
      </c>
      <c r="C61" s="20">
        <v>2</v>
      </c>
      <c r="D61" s="20"/>
      <c r="E61" s="20"/>
      <c r="F61" s="20"/>
      <c r="G61" s="20"/>
      <c r="H61" s="20"/>
      <c r="I61" s="20"/>
      <c r="J61" s="20">
        <v>2</v>
      </c>
      <c r="K61" s="20"/>
      <c r="L61" s="20"/>
      <c r="M61" s="20">
        <v>2</v>
      </c>
      <c r="N61" s="20"/>
      <c r="O61" s="20"/>
      <c r="P61" s="20">
        <v>1</v>
      </c>
      <c r="Q61" s="20">
        <v>2</v>
      </c>
      <c r="R61" s="20"/>
      <c r="S61" s="20"/>
      <c r="T61" s="20"/>
      <c r="U61" s="20">
        <v>1</v>
      </c>
      <c r="V61" s="20"/>
      <c r="W61" s="20"/>
      <c r="X61" s="20"/>
      <c r="Y61" s="20"/>
      <c r="Z61" s="20"/>
      <c r="AA61" s="20"/>
      <c r="AB61" s="34"/>
      <c r="AC61" s="103"/>
      <c r="AD61" s="11" t="s">
        <v>114</v>
      </c>
      <c r="AE61" s="12">
        <v>2</v>
      </c>
    </row>
    <row r="62" spans="1:31" x14ac:dyDescent="0.25">
      <c r="A62" s="440"/>
      <c r="B62" s="23" t="s">
        <v>127</v>
      </c>
      <c r="C62" s="20">
        <v>3</v>
      </c>
      <c r="D62" s="20"/>
      <c r="E62" s="20"/>
      <c r="F62" s="20"/>
      <c r="G62" s="20"/>
      <c r="H62" s="20"/>
      <c r="I62" s="20"/>
      <c r="J62" s="20">
        <v>3</v>
      </c>
      <c r="K62" s="20"/>
      <c r="L62" s="20"/>
      <c r="M62" s="20">
        <v>3</v>
      </c>
      <c r="N62" s="20"/>
      <c r="O62" s="20"/>
      <c r="P62" s="20">
        <v>2</v>
      </c>
      <c r="Q62" s="20">
        <v>1</v>
      </c>
      <c r="R62" s="20"/>
      <c r="S62" s="20"/>
      <c r="T62" s="20"/>
      <c r="U62" s="20">
        <v>1</v>
      </c>
      <c r="V62" s="20"/>
      <c r="W62" s="20"/>
      <c r="X62" s="20"/>
      <c r="Y62" s="20"/>
      <c r="Z62" s="20"/>
      <c r="AA62" s="20"/>
      <c r="AB62" s="34"/>
      <c r="AC62" s="104" t="s">
        <v>107</v>
      </c>
      <c r="AD62" s="13" t="s">
        <v>115</v>
      </c>
      <c r="AE62" s="14">
        <v>1</v>
      </c>
    </row>
    <row r="63" spans="1:31" x14ac:dyDescent="0.25">
      <c r="A63" s="440"/>
      <c r="B63" s="23" t="s">
        <v>140</v>
      </c>
      <c r="C63" s="20">
        <v>2</v>
      </c>
      <c r="D63" s="20"/>
      <c r="E63" s="20"/>
      <c r="F63" s="20"/>
      <c r="G63" s="20"/>
      <c r="H63" s="20"/>
      <c r="I63" s="20"/>
      <c r="J63" s="20">
        <v>1</v>
      </c>
      <c r="K63" s="20"/>
      <c r="L63" s="20"/>
      <c r="M63" s="20">
        <v>2</v>
      </c>
      <c r="N63" s="20"/>
      <c r="O63" s="20"/>
      <c r="P63" s="20">
        <v>2</v>
      </c>
      <c r="Q63" s="20">
        <v>2</v>
      </c>
      <c r="R63" s="20"/>
      <c r="S63" s="20"/>
      <c r="T63" s="20"/>
      <c r="U63" s="20">
        <v>2</v>
      </c>
      <c r="V63" s="20"/>
      <c r="W63" s="20"/>
      <c r="X63" s="20"/>
      <c r="Y63" s="20"/>
      <c r="Z63" s="20"/>
      <c r="AA63" s="20"/>
      <c r="AB63" s="34"/>
      <c r="AC63" s="104"/>
      <c r="AD63" s="13" t="s">
        <v>116</v>
      </c>
      <c r="AE63" s="14">
        <v>2</v>
      </c>
    </row>
    <row r="64" spans="1:31" ht="22.5" x14ac:dyDescent="0.25">
      <c r="A64" s="440"/>
      <c r="B64" s="31" t="s">
        <v>69</v>
      </c>
      <c r="C64" s="19">
        <f>C58*C59*(C60+C61+C62+C63)*C65</f>
        <v>-63</v>
      </c>
      <c r="D64" s="6"/>
      <c r="E64" s="6"/>
      <c r="F64" s="6"/>
      <c r="G64" s="6"/>
      <c r="H64" s="6"/>
      <c r="I64" s="6"/>
      <c r="J64" s="19">
        <f>J58*J59*(J60+J61+J62+J63)*J65</f>
        <v>-56</v>
      </c>
      <c r="K64" s="6"/>
      <c r="L64" s="6"/>
      <c r="M64" s="19">
        <f>M58*M59*(M60+M61+M62+M63)*M65</f>
        <v>-63</v>
      </c>
      <c r="N64" s="6"/>
      <c r="O64" s="6"/>
      <c r="P64" s="19">
        <f>P58*P59*(P60+P61+P62+P63)*P65</f>
        <v>-49</v>
      </c>
      <c r="Q64" s="19">
        <f>Q58*Q59*(Q60+Q61+Q62+Q63)*Q65</f>
        <v>-49</v>
      </c>
      <c r="R64" s="6"/>
      <c r="S64" s="6"/>
      <c r="T64" s="6"/>
      <c r="U64" s="19">
        <f>U58*U59*(U60+U61+U62+U63)*U65</f>
        <v>-4.2000000000000011</v>
      </c>
      <c r="V64" s="6"/>
      <c r="W64" s="6"/>
      <c r="X64" s="6"/>
      <c r="Y64" s="6"/>
      <c r="Z64" s="6"/>
      <c r="AA64" s="6"/>
      <c r="AB64" s="30"/>
      <c r="AC64" s="105" t="s">
        <v>108</v>
      </c>
      <c r="AD64" s="15" t="s">
        <v>117</v>
      </c>
      <c r="AE64" s="16">
        <v>1</v>
      </c>
    </row>
    <row r="65" spans="1:31" ht="15.75" thickBot="1" x14ac:dyDescent="0.3">
      <c r="A65" s="440"/>
      <c r="B65" s="25" t="s">
        <v>62</v>
      </c>
      <c r="C65" s="26">
        <f>COMPONENTES!$F$8</f>
        <v>7</v>
      </c>
      <c r="D65" s="26"/>
      <c r="E65" s="26"/>
      <c r="F65" s="26"/>
      <c r="G65" s="26"/>
      <c r="H65" s="26"/>
      <c r="I65" s="26"/>
      <c r="J65" s="26">
        <f>COMPONENTES!$F$8</f>
        <v>7</v>
      </c>
      <c r="K65" s="26"/>
      <c r="L65" s="26"/>
      <c r="M65" s="26">
        <f>COMPONENTES!$F$8</f>
        <v>7</v>
      </c>
      <c r="N65" s="26"/>
      <c r="O65" s="26"/>
      <c r="P65" s="26">
        <f>COMPONENTES!$F$8</f>
        <v>7</v>
      </c>
      <c r="Q65" s="26">
        <f>COMPONENTES!$F$8</f>
        <v>7</v>
      </c>
      <c r="R65" s="26"/>
      <c r="S65" s="26"/>
      <c r="T65" s="26"/>
      <c r="U65" s="26">
        <f>COMPONENTES!$F$8</f>
        <v>7</v>
      </c>
      <c r="V65" s="26"/>
      <c r="W65" s="26"/>
      <c r="X65" s="26"/>
      <c r="Y65" s="26"/>
      <c r="Z65" s="26"/>
      <c r="AA65" s="26"/>
      <c r="AB65" s="35"/>
      <c r="AC65" s="105"/>
      <c r="AD65" s="15" t="s">
        <v>118</v>
      </c>
      <c r="AE65" s="16">
        <v>2</v>
      </c>
    </row>
    <row r="66" spans="1:31" ht="15.75" thickBot="1" x14ac:dyDescent="0.3">
      <c r="A66" s="440"/>
      <c r="B66" s="205"/>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06"/>
      <c r="AC66" s="105"/>
      <c r="AD66" s="15"/>
      <c r="AE66" s="16"/>
    </row>
    <row r="67" spans="1:31" x14ac:dyDescent="0.25">
      <c r="A67" s="440"/>
      <c r="B67" s="22" t="s">
        <v>123</v>
      </c>
      <c r="C67" s="32"/>
      <c r="D67" s="32">
        <v>-1</v>
      </c>
      <c r="E67" s="32">
        <v>-1</v>
      </c>
      <c r="F67" s="32">
        <v>-1</v>
      </c>
      <c r="G67" s="32"/>
      <c r="H67" s="32">
        <v>-1</v>
      </c>
      <c r="I67" s="32">
        <v>-1</v>
      </c>
      <c r="J67" s="32">
        <v>-1</v>
      </c>
      <c r="K67" s="32">
        <v>-1</v>
      </c>
      <c r="L67" s="32"/>
      <c r="M67" s="32">
        <v>-1</v>
      </c>
      <c r="N67" s="32"/>
      <c r="O67" s="32"/>
      <c r="P67" s="32">
        <v>-1</v>
      </c>
      <c r="Q67" s="32">
        <v>-1</v>
      </c>
      <c r="R67" s="32">
        <v>-1</v>
      </c>
      <c r="S67" s="32"/>
      <c r="T67" s="32"/>
      <c r="U67" s="32">
        <v>-1</v>
      </c>
      <c r="V67" s="32"/>
      <c r="W67" s="32"/>
      <c r="X67" s="32"/>
      <c r="Y67" s="32"/>
      <c r="Z67" s="32"/>
      <c r="AA67" s="32"/>
      <c r="AB67" s="33"/>
      <c r="AC67" s="102"/>
      <c r="AD67" s="9" t="s">
        <v>111</v>
      </c>
      <c r="AE67" s="10">
        <v>0.5</v>
      </c>
    </row>
    <row r="68" spans="1:31" x14ac:dyDescent="0.25">
      <c r="A68" s="440"/>
      <c r="B68" s="23" t="s">
        <v>124</v>
      </c>
      <c r="C68" s="20"/>
      <c r="D68" s="20">
        <v>0.5</v>
      </c>
      <c r="E68" s="20">
        <v>0.5</v>
      </c>
      <c r="F68" s="20">
        <v>0.5</v>
      </c>
      <c r="G68" s="20"/>
      <c r="H68" s="20">
        <v>0.5</v>
      </c>
      <c r="I68" s="20">
        <v>1</v>
      </c>
      <c r="J68" s="20">
        <v>0.5</v>
      </c>
      <c r="K68" s="20">
        <v>0.5</v>
      </c>
      <c r="L68" s="20"/>
      <c r="M68" s="20">
        <v>1</v>
      </c>
      <c r="N68" s="20"/>
      <c r="O68" s="20"/>
      <c r="P68" s="20">
        <v>1</v>
      </c>
      <c r="Q68" s="20">
        <v>1</v>
      </c>
      <c r="R68" s="20">
        <v>0.5</v>
      </c>
      <c r="S68" s="20"/>
      <c r="T68" s="20"/>
      <c r="U68" s="20">
        <v>0.1</v>
      </c>
      <c r="V68" s="20"/>
      <c r="W68" s="20"/>
      <c r="X68" s="20"/>
      <c r="Y68" s="20"/>
      <c r="Z68" s="20"/>
      <c r="AA68" s="20"/>
      <c r="AB68" s="34"/>
      <c r="AC68" s="102"/>
      <c r="AD68" s="9" t="s">
        <v>112</v>
      </c>
      <c r="AE68" s="10">
        <v>1</v>
      </c>
    </row>
    <row r="69" spans="1:31" x14ac:dyDescent="0.25">
      <c r="A69" s="440"/>
      <c r="B69" s="23" t="s">
        <v>126</v>
      </c>
      <c r="C69" s="20"/>
      <c r="D69" s="20">
        <v>1</v>
      </c>
      <c r="E69" s="20">
        <v>1</v>
      </c>
      <c r="F69" s="20">
        <v>2</v>
      </c>
      <c r="G69" s="20"/>
      <c r="H69" s="20">
        <v>1</v>
      </c>
      <c r="I69" s="20">
        <v>1</v>
      </c>
      <c r="J69" s="20">
        <v>2</v>
      </c>
      <c r="K69" s="20">
        <v>1</v>
      </c>
      <c r="L69" s="20"/>
      <c r="M69" s="20">
        <v>1</v>
      </c>
      <c r="N69" s="20"/>
      <c r="O69" s="20"/>
      <c r="P69" s="20">
        <v>1</v>
      </c>
      <c r="Q69" s="20">
        <v>2</v>
      </c>
      <c r="R69" s="20">
        <v>2</v>
      </c>
      <c r="S69" s="20"/>
      <c r="T69" s="20"/>
      <c r="U69" s="20">
        <v>1</v>
      </c>
      <c r="V69" s="20"/>
      <c r="W69" s="20"/>
      <c r="X69" s="20"/>
      <c r="Y69" s="20"/>
      <c r="Z69" s="20"/>
      <c r="AA69" s="20"/>
      <c r="AB69" s="34"/>
      <c r="AC69" s="103" t="s">
        <v>106</v>
      </c>
      <c r="AD69" s="11" t="s">
        <v>113</v>
      </c>
      <c r="AE69" s="12">
        <v>1</v>
      </c>
    </row>
    <row r="70" spans="1:31" x14ac:dyDescent="0.25">
      <c r="A70" s="440"/>
      <c r="B70" s="23" t="s">
        <v>125</v>
      </c>
      <c r="C70" s="20"/>
      <c r="D70" s="20">
        <v>1</v>
      </c>
      <c r="E70" s="20">
        <v>1</v>
      </c>
      <c r="F70" s="20">
        <v>2</v>
      </c>
      <c r="G70" s="20"/>
      <c r="H70" s="20">
        <v>1</v>
      </c>
      <c r="I70" s="20">
        <v>1</v>
      </c>
      <c r="J70" s="20">
        <v>2</v>
      </c>
      <c r="K70" s="20">
        <v>2</v>
      </c>
      <c r="L70" s="20"/>
      <c r="M70" s="20">
        <v>2</v>
      </c>
      <c r="N70" s="20"/>
      <c r="O70" s="20"/>
      <c r="P70" s="20">
        <v>2</v>
      </c>
      <c r="Q70" s="20">
        <v>2</v>
      </c>
      <c r="R70" s="20">
        <v>2</v>
      </c>
      <c r="S70" s="20"/>
      <c r="T70" s="20"/>
      <c r="U70" s="20">
        <v>1</v>
      </c>
      <c r="V70" s="20"/>
      <c r="W70" s="20"/>
      <c r="X70" s="20"/>
      <c r="Y70" s="20"/>
      <c r="Z70" s="20"/>
      <c r="AA70" s="20"/>
      <c r="AB70" s="34"/>
      <c r="AC70" s="103"/>
      <c r="AD70" s="11" t="s">
        <v>114</v>
      </c>
      <c r="AE70" s="12">
        <v>2</v>
      </c>
    </row>
    <row r="71" spans="1:31" x14ac:dyDescent="0.25">
      <c r="A71" s="440"/>
      <c r="B71" s="23" t="s">
        <v>127</v>
      </c>
      <c r="C71" s="20"/>
      <c r="D71" s="20">
        <v>2</v>
      </c>
      <c r="E71" s="20">
        <v>2</v>
      </c>
      <c r="F71" s="20">
        <v>2</v>
      </c>
      <c r="G71" s="20"/>
      <c r="H71" s="20">
        <v>1</v>
      </c>
      <c r="I71" s="20">
        <v>1</v>
      </c>
      <c r="J71" s="20">
        <v>1</v>
      </c>
      <c r="K71" s="20">
        <v>2</v>
      </c>
      <c r="L71" s="20"/>
      <c r="M71" s="20">
        <v>3</v>
      </c>
      <c r="N71" s="20"/>
      <c r="O71" s="20"/>
      <c r="P71" s="20">
        <v>2</v>
      </c>
      <c r="Q71" s="20">
        <v>2</v>
      </c>
      <c r="R71" s="20">
        <v>2</v>
      </c>
      <c r="S71" s="20"/>
      <c r="T71" s="20"/>
      <c r="U71" s="20">
        <v>1</v>
      </c>
      <c r="V71" s="20"/>
      <c r="W71" s="20"/>
      <c r="X71" s="20"/>
      <c r="Y71" s="20"/>
      <c r="Z71" s="20"/>
      <c r="AA71" s="20"/>
      <c r="AB71" s="34"/>
      <c r="AC71" s="104" t="s">
        <v>107</v>
      </c>
      <c r="AD71" s="13" t="s">
        <v>115</v>
      </c>
      <c r="AE71" s="14">
        <v>1</v>
      </c>
    </row>
    <row r="72" spans="1:31" x14ac:dyDescent="0.25">
      <c r="A72" s="440"/>
      <c r="B72" s="23" t="s">
        <v>140</v>
      </c>
      <c r="C72" s="20"/>
      <c r="D72" s="20">
        <v>2</v>
      </c>
      <c r="E72" s="20">
        <v>2</v>
      </c>
      <c r="F72" s="20">
        <v>2</v>
      </c>
      <c r="G72" s="20"/>
      <c r="H72" s="20">
        <v>2</v>
      </c>
      <c r="I72" s="20">
        <v>2</v>
      </c>
      <c r="J72" s="20">
        <v>2</v>
      </c>
      <c r="K72" s="20">
        <v>2</v>
      </c>
      <c r="L72" s="20"/>
      <c r="M72" s="20">
        <v>2</v>
      </c>
      <c r="N72" s="20"/>
      <c r="O72" s="20"/>
      <c r="P72" s="20">
        <v>2</v>
      </c>
      <c r="Q72" s="20">
        <v>2</v>
      </c>
      <c r="R72" s="20">
        <v>2</v>
      </c>
      <c r="S72" s="20"/>
      <c r="T72" s="20"/>
      <c r="U72" s="20">
        <v>2</v>
      </c>
      <c r="V72" s="20"/>
      <c r="W72" s="20"/>
      <c r="X72" s="20"/>
      <c r="Y72" s="20"/>
      <c r="Z72" s="20"/>
      <c r="AA72" s="20"/>
      <c r="AB72" s="34"/>
      <c r="AC72" s="104"/>
      <c r="AD72" s="13" t="s">
        <v>116</v>
      </c>
      <c r="AE72" s="14">
        <v>2</v>
      </c>
    </row>
    <row r="73" spans="1:31" ht="22.5" x14ac:dyDescent="0.25">
      <c r="A73" s="440"/>
      <c r="B73" s="31" t="s">
        <v>376</v>
      </c>
      <c r="C73" s="6"/>
      <c r="D73" s="19">
        <f>D67*D68*(D69+D70+D71+D72)*D74</f>
        <v>-27</v>
      </c>
      <c r="E73" s="19">
        <f>E67*E68*(E69+E70+E71+E72)*E74</f>
        <v>-27</v>
      </c>
      <c r="F73" s="19">
        <f>F67*F68*(F69+F70+F71+F72)*F74</f>
        <v>-36</v>
      </c>
      <c r="G73" s="6"/>
      <c r="H73" s="19">
        <f>H67*H68*(H69+H70+H71+H72)*H74</f>
        <v>-22.5</v>
      </c>
      <c r="I73" s="19">
        <f>I67*I68*(I69+I70+I71+I72)*I74</f>
        <v>-45</v>
      </c>
      <c r="J73" s="19">
        <f>J67*J68*(J69+J70+J71+J72)*J74</f>
        <v>-31.5</v>
      </c>
      <c r="K73" s="19">
        <f>K67*K68*(K69+K70+K71+K72)*K74</f>
        <v>-31.5</v>
      </c>
      <c r="L73" s="6"/>
      <c r="M73" s="19">
        <f>M67*M68*(M69+M70+M71+M72)*M74</f>
        <v>-72</v>
      </c>
      <c r="N73" s="6"/>
      <c r="O73" s="6"/>
      <c r="P73" s="19">
        <f>P67*P68*(P69+P70+P71+P72)*P74</f>
        <v>-63</v>
      </c>
      <c r="Q73" s="19">
        <f>Q67*Q68*(Q69+Q70+Q71+Q72)*Q74</f>
        <v>-72</v>
      </c>
      <c r="R73" s="19">
        <f>R67*R68*(R69+R70+R71+R72)*R74</f>
        <v>-36</v>
      </c>
      <c r="S73" s="6"/>
      <c r="T73" s="6"/>
      <c r="U73" s="19">
        <f>U67*U68*(U69+U70+U71+U72)*U74</f>
        <v>-4.5</v>
      </c>
      <c r="V73" s="6"/>
      <c r="W73" s="6"/>
      <c r="X73" s="6"/>
      <c r="Y73" s="6"/>
      <c r="Z73" s="6"/>
      <c r="AA73" s="6"/>
      <c r="AB73" s="30"/>
      <c r="AC73" s="105" t="s">
        <v>108</v>
      </c>
      <c r="AD73" s="15" t="s">
        <v>117</v>
      </c>
      <c r="AE73" s="16">
        <v>1</v>
      </c>
    </row>
    <row r="74" spans="1:31" ht="15.75" thickBot="1" x14ac:dyDescent="0.3">
      <c r="A74" s="441"/>
      <c r="B74" s="25" t="s">
        <v>62</v>
      </c>
      <c r="C74" s="26"/>
      <c r="D74" s="26">
        <f>COMPONENTES!$F$9</f>
        <v>9</v>
      </c>
      <c r="E74" s="26">
        <f>COMPONENTES!$F$9</f>
        <v>9</v>
      </c>
      <c r="F74" s="26">
        <f>COMPONENTES!$F$9</f>
        <v>9</v>
      </c>
      <c r="G74" s="26"/>
      <c r="H74" s="26">
        <f>COMPONENTES!$F$9</f>
        <v>9</v>
      </c>
      <c r="I74" s="26">
        <f>COMPONENTES!$F$9</f>
        <v>9</v>
      </c>
      <c r="J74" s="26">
        <f>COMPONENTES!$F$9</f>
        <v>9</v>
      </c>
      <c r="K74" s="26">
        <f>COMPONENTES!$F$9</f>
        <v>9</v>
      </c>
      <c r="L74" s="26"/>
      <c r="M74" s="26">
        <f>COMPONENTES!$F$9</f>
        <v>9</v>
      </c>
      <c r="N74" s="26"/>
      <c r="O74" s="26"/>
      <c r="P74" s="26">
        <f>COMPONENTES!$F$9</f>
        <v>9</v>
      </c>
      <c r="Q74" s="26">
        <f>COMPONENTES!$F$9</f>
        <v>9</v>
      </c>
      <c r="R74" s="26">
        <f>COMPONENTES!$F$9</f>
        <v>9</v>
      </c>
      <c r="S74" s="26"/>
      <c r="T74" s="26"/>
      <c r="U74" s="26">
        <f>COMPONENTES!$F$9</f>
        <v>9</v>
      </c>
      <c r="V74" s="26"/>
      <c r="W74" s="26"/>
      <c r="X74" s="26"/>
      <c r="Y74" s="26"/>
      <c r="Z74" s="26"/>
      <c r="AA74" s="26"/>
      <c r="AB74" s="35"/>
      <c r="AC74" s="105"/>
      <c r="AD74" s="15" t="s">
        <v>118</v>
      </c>
      <c r="AE74" s="16">
        <v>2</v>
      </c>
    </row>
    <row r="75" spans="1:31" ht="15.75" thickBot="1" x14ac:dyDescent="0.3">
      <c r="A75" s="46"/>
      <c r="B75" s="27"/>
      <c r="C75" s="28"/>
      <c r="D75" s="29"/>
      <c r="E75" s="28"/>
      <c r="F75" s="28"/>
      <c r="G75" s="28"/>
      <c r="H75" s="28"/>
      <c r="I75" s="28"/>
      <c r="J75" s="28"/>
      <c r="K75" s="28"/>
      <c r="L75" s="28"/>
      <c r="M75" s="28"/>
      <c r="N75" s="28"/>
      <c r="O75" s="28"/>
      <c r="P75" s="28"/>
      <c r="Q75" s="28"/>
      <c r="R75" s="28"/>
      <c r="S75" s="28"/>
      <c r="T75" s="28"/>
      <c r="U75" s="28"/>
      <c r="V75" s="28"/>
      <c r="W75" s="28"/>
      <c r="X75" s="28"/>
      <c r="Y75" s="28"/>
      <c r="Z75" s="28"/>
      <c r="AA75" s="28"/>
      <c r="AC75" s="15"/>
      <c r="AD75" s="15" t="s">
        <v>119</v>
      </c>
      <c r="AE75" s="16">
        <v>3</v>
      </c>
    </row>
    <row r="76" spans="1:31" x14ac:dyDescent="0.25">
      <c r="A76" s="439" t="s">
        <v>58</v>
      </c>
      <c r="B76" s="22" t="s">
        <v>123</v>
      </c>
      <c r="C76" s="32">
        <v>-1</v>
      </c>
      <c r="D76" s="32">
        <v>-1</v>
      </c>
      <c r="E76" s="32">
        <v>-1</v>
      </c>
      <c r="F76" s="32">
        <v>-1</v>
      </c>
      <c r="G76" s="32"/>
      <c r="H76" s="32">
        <v>-1</v>
      </c>
      <c r="I76" s="32">
        <v>-1</v>
      </c>
      <c r="J76" s="32">
        <v>-1</v>
      </c>
      <c r="K76" s="32">
        <v>-1</v>
      </c>
      <c r="L76" s="32">
        <v>-1</v>
      </c>
      <c r="M76" s="32">
        <v>-1</v>
      </c>
      <c r="N76" s="32">
        <v>-1</v>
      </c>
      <c r="O76" s="32">
        <v>-1</v>
      </c>
      <c r="P76" s="32">
        <v>-1</v>
      </c>
      <c r="Q76" s="32">
        <v>-1</v>
      </c>
      <c r="R76" s="32">
        <v>-1</v>
      </c>
      <c r="S76" s="32">
        <v>-1</v>
      </c>
      <c r="T76" s="32">
        <v>-1</v>
      </c>
      <c r="U76" s="32">
        <v>-1</v>
      </c>
      <c r="V76" s="32">
        <v>-1</v>
      </c>
      <c r="W76" s="32">
        <v>-1</v>
      </c>
      <c r="X76" s="32">
        <v>-1</v>
      </c>
      <c r="Y76" s="32">
        <v>-1</v>
      </c>
      <c r="Z76" s="32">
        <v>-1</v>
      </c>
      <c r="AA76" s="32">
        <v>-1</v>
      </c>
      <c r="AB76" s="32">
        <v>1</v>
      </c>
      <c r="AC76" s="106" t="s">
        <v>141</v>
      </c>
      <c r="AD76" s="17" t="s">
        <v>120</v>
      </c>
      <c r="AE76" s="18">
        <v>1</v>
      </c>
    </row>
    <row r="77" spans="1:31" x14ac:dyDescent="0.25">
      <c r="A77" s="440"/>
      <c r="B77" s="23" t="s">
        <v>124</v>
      </c>
      <c r="C77" s="20">
        <v>1</v>
      </c>
      <c r="D77" s="20">
        <v>1</v>
      </c>
      <c r="E77" s="20">
        <v>0.5</v>
      </c>
      <c r="F77" s="20">
        <v>0.5</v>
      </c>
      <c r="G77" s="20"/>
      <c r="H77" s="20">
        <v>0.5</v>
      </c>
      <c r="I77" s="20">
        <v>1</v>
      </c>
      <c r="J77" s="20">
        <v>0.1</v>
      </c>
      <c r="K77" s="20">
        <v>0.5</v>
      </c>
      <c r="L77" s="20">
        <v>0.5</v>
      </c>
      <c r="M77" s="20">
        <v>0.5</v>
      </c>
      <c r="N77" s="20">
        <v>0.5</v>
      </c>
      <c r="O77" s="20">
        <v>0.1</v>
      </c>
      <c r="P77" s="20">
        <v>1</v>
      </c>
      <c r="Q77" s="20">
        <v>0.5</v>
      </c>
      <c r="R77" s="20">
        <v>0.5</v>
      </c>
      <c r="S77" s="20">
        <v>0.5</v>
      </c>
      <c r="T77" s="20">
        <v>0.5</v>
      </c>
      <c r="U77" s="20">
        <v>0.5</v>
      </c>
      <c r="V77" s="20">
        <v>0.5</v>
      </c>
      <c r="W77" s="20">
        <v>0.1</v>
      </c>
      <c r="X77" s="20">
        <v>0.1</v>
      </c>
      <c r="Y77" s="20">
        <v>1</v>
      </c>
      <c r="Z77" s="20">
        <v>0.5</v>
      </c>
      <c r="AA77" s="20">
        <v>0.5</v>
      </c>
      <c r="AB77" s="20">
        <v>1</v>
      </c>
      <c r="AC77" s="106"/>
      <c r="AD77" s="17" t="s">
        <v>121</v>
      </c>
      <c r="AE77" s="18">
        <v>2</v>
      </c>
    </row>
    <row r="78" spans="1:31" x14ac:dyDescent="0.25">
      <c r="A78" s="440"/>
      <c r="B78" s="23" t="s">
        <v>126</v>
      </c>
      <c r="C78" s="20">
        <v>1</v>
      </c>
      <c r="D78" s="20">
        <v>1</v>
      </c>
      <c r="E78" s="20">
        <v>1</v>
      </c>
      <c r="F78" s="20">
        <v>1</v>
      </c>
      <c r="G78" s="20"/>
      <c r="H78" s="20">
        <v>1</v>
      </c>
      <c r="I78" s="20">
        <v>1</v>
      </c>
      <c r="J78" s="20">
        <v>1</v>
      </c>
      <c r="K78" s="20">
        <v>2</v>
      </c>
      <c r="L78" s="20">
        <v>1</v>
      </c>
      <c r="M78" s="20">
        <v>1</v>
      </c>
      <c r="N78" s="20">
        <v>1</v>
      </c>
      <c r="O78" s="20">
        <v>1</v>
      </c>
      <c r="P78" s="20">
        <v>1</v>
      </c>
      <c r="Q78" s="20">
        <v>1</v>
      </c>
      <c r="R78" s="20">
        <v>1</v>
      </c>
      <c r="S78" s="20">
        <v>1</v>
      </c>
      <c r="T78" s="20">
        <v>1</v>
      </c>
      <c r="U78" s="20">
        <v>1</v>
      </c>
      <c r="V78" s="20">
        <v>1</v>
      </c>
      <c r="W78" s="20">
        <v>1</v>
      </c>
      <c r="X78" s="20">
        <v>1</v>
      </c>
      <c r="Y78" s="20">
        <v>2</v>
      </c>
      <c r="Z78" s="20">
        <v>1</v>
      </c>
      <c r="AA78" s="20">
        <v>1</v>
      </c>
      <c r="AB78" s="20">
        <v>2</v>
      </c>
      <c r="AC78" s="106"/>
      <c r="AD78" s="17" t="s">
        <v>122</v>
      </c>
      <c r="AE78" s="18">
        <v>3</v>
      </c>
    </row>
    <row r="79" spans="1:31" x14ac:dyDescent="0.25">
      <c r="A79" s="440"/>
      <c r="B79" s="23" t="s">
        <v>125</v>
      </c>
      <c r="C79" s="20">
        <v>1</v>
      </c>
      <c r="D79" s="20">
        <v>1</v>
      </c>
      <c r="E79" s="20">
        <v>2</v>
      </c>
      <c r="F79" s="20">
        <v>1</v>
      </c>
      <c r="G79" s="20"/>
      <c r="H79" s="20">
        <v>2</v>
      </c>
      <c r="I79" s="20">
        <v>1</v>
      </c>
      <c r="J79" s="20">
        <v>2</v>
      </c>
      <c r="K79" s="20">
        <v>1</v>
      </c>
      <c r="L79" s="20">
        <v>1</v>
      </c>
      <c r="M79" s="20">
        <v>1</v>
      </c>
      <c r="N79" s="20">
        <v>1</v>
      </c>
      <c r="O79" s="20">
        <v>1</v>
      </c>
      <c r="P79" s="20">
        <v>1</v>
      </c>
      <c r="Q79" s="20">
        <v>1</v>
      </c>
      <c r="R79" s="20">
        <v>1</v>
      </c>
      <c r="S79" s="20">
        <v>1</v>
      </c>
      <c r="T79" s="20">
        <v>1</v>
      </c>
      <c r="U79" s="20">
        <v>1</v>
      </c>
      <c r="V79" s="20">
        <v>1</v>
      </c>
      <c r="W79" s="20">
        <v>1</v>
      </c>
      <c r="X79" s="20">
        <v>1</v>
      </c>
      <c r="Y79" s="20">
        <v>1</v>
      </c>
      <c r="Z79" s="20">
        <v>2</v>
      </c>
      <c r="AA79" s="20">
        <v>1</v>
      </c>
      <c r="AB79" s="20">
        <v>1</v>
      </c>
    </row>
    <row r="80" spans="1:31" x14ac:dyDescent="0.25">
      <c r="A80" s="440"/>
      <c r="B80" s="23" t="s">
        <v>127</v>
      </c>
      <c r="C80" s="20">
        <v>2</v>
      </c>
      <c r="D80" s="20">
        <v>3</v>
      </c>
      <c r="E80" s="20">
        <v>2</v>
      </c>
      <c r="F80" s="20">
        <v>1</v>
      </c>
      <c r="G80" s="20"/>
      <c r="H80" s="20">
        <v>2</v>
      </c>
      <c r="I80" s="20">
        <v>2</v>
      </c>
      <c r="J80" s="20">
        <v>2</v>
      </c>
      <c r="K80" s="20">
        <v>3</v>
      </c>
      <c r="L80" s="20">
        <v>1</v>
      </c>
      <c r="M80" s="20">
        <v>2</v>
      </c>
      <c r="N80" s="20">
        <v>2</v>
      </c>
      <c r="O80" s="20">
        <v>2</v>
      </c>
      <c r="P80" s="20">
        <v>2</v>
      </c>
      <c r="Q80" s="20">
        <v>2</v>
      </c>
      <c r="R80" s="20">
        <v>2</v>
      </c>
      <c r="S80" s="20">
        <v>2</v>
      </c>
      <c r="T80" s="20">
        <v>2</v>
      </c>
      <c r="U80" s="20">
        <v>2</v>
      </c>
      <c r="V80" s="20">
        <v>2</v>
      </c>
      <c r="W80" s="20">
        <v>2</v>
      </c>
      <c r="X80" s="20">
        <v>2</v>
      </c>
      <c r="Y80" s="20">
        <v>2</v>
      </c>
      <c r="Z80" s="20">
        <v>2</v>
      </c>
      <c r="AA80" s="20">
        <v>2</v>
      </c>
      <c r="AB80" s="20">
        <v>2</v>
      </c>
    </row>
    <row r="81" spans="1:31" x14ac:dyDescent="0.25">
      <c r="A81" s="440"/>
      <c r="B81" s="23" t="s">
        <v>140</v>
      </c>
      <c r="C81" s="20">
        <v>2</v>
      </c>
      <c r="D81" s="20">
        <v>2</v>
      </c>
      <c r="E81" s="20">
        <v>2</v>
      </c>
      <c r="F81" s="20">
        <v>2</v>
      </c>
      <c r="G81" s="20"/>
      <c r="H81" s="20">
        <v>3</v>
      </c>
      <c r="I81" s="20">
        <v>2</v>
      </c>
      <c r="J81" s="20">
        <v>2</v>
      </c>
      <c r="K81" s="20">
        <v>2</v>
      </c>
      <c r="L81" s="20">
        <v>2</v>
      </c>
      <c r="M81" s="20">
        <v>2</v>
      </c>
      <c r="N81" s="20">
        <v>2</v>
      </c>
      <c r="O81" s="20">
        <v>2</v>
      </c>
      <c r="P81" s="20">
        <v>2</v>
      </c>
      <c r="Q81" s="20">
        <v>2</v>
      </c>
      <c r="R81" s="20">
        <v>2</v>
      </c>
      <c r="S81" s="20">
        <v>2</v>
      </c>
      <c r="T81" s="20">
        <v>2</v>
      </c>
      <c r="U81" s="20">
        <v>1</v>
      </c>
      <c r="V81" s="20">
        <v>1</v>
      </c>
      <c r="W81" s="20">
        <v>2</v>
      </c>
      <c r="X81" s="20">
        <v>2</v>
      </c>
      <c r="Y81" s="20">
        <v>2</v>
      </c>
      <c r="Z81" s="20">
        <v>2</v>
      </c>
      <c r="AA81" s="20">
        <v>2</v>
      </c>
      <c r="AB81" s="20">
        <v>3</v>
      </c>
    </row>
    <row r="82" spans="1:31" ht="26.25" customHeight="1" x14ac:dyDescent="0.25">
      <c r="A82" s="440"/>
      <c r="B82" s="24" t="s">
        <v>70</v>
      </c>
      <c r="C82" s="19">
        <f>C76*C77*(C78+C79+C80+C81)*C83</f>
        <v>-60</v>
      </c>
      <c r="D82" s="19">
        <f t="shared" ref="D82:I82" si="4">D76*D77*(D78+D79+D80+D81)*D83</f>
        <v>-70</v>
      </c>
      <c r="E82" s="19">
        <f t="shared" si="4"/>
        <v>-35</v>
      </c>
      <c r="F82" s="19">
        <f t="shared" si="4"/>
        <v>-25</v>
      </c>
      <c r="G82" s="6"/>
      <c r="H82" s="19">
        <f t="shared" si="4"/>
        <v>-40</v>
      </c>
      <c r="I82" s="19">
        <f t="shared" si="4"/>
        <v>-60</v>
      </c>
      <c r="J82" s="19">
        <f t="shared" ref="J82:AB82" si="5">J76*J77*(J78+J79+J80+J81)*J83</f>
        <v>-7.0000000000000009</v>
      </c>
      <c r="K82" s="19">
        <f t="shared" si="5"/>
        <v>-40</v>
      </c>
      <c r="L82" s="19">
        <f t="shared" si="5"/>
        <v>-25</v>
      </c>
      <c r="M82" s="19">
        <f t="shared" si="5"/>
        <v>-30</v>
      </c>
      <c r="N82" s="19">
        <f t="shared" si="5"/>
        <v>-30</v>
      </c>
      <c r="O82" s="19">
        <f t="shared" si="5"/>
        <v>-6.0000000000000009</v>
      </c>
      <c r="P82" s="19">
        <f t="shared" si="5"/>
        <v>-60</v>
      </c>
      <c r="Q82" s="19">
        <f t="shared" si="5"/>
        <v>-30</v>
      </c>
      <c r="R82" s="19">
        <f t="shared" si="5"/>
        <v>-30</v>
      </c>
      <c r="S82" s="19">
        <f t="shared" si="5"/>
        <v>-30</v>
      </c>
      <c r="T82" s="19">
        <f t="shared" si="5"/>
        <v>-30</v>
      </c>
      <c r="U82" s="19">
        <f t="shared" si="5"/>
        <v>-25</v>
      </c>
      <c r="V82" s="19">
        <f t="shared" si="5"/>
        <v>-25</v>
      </c>
      <c r="W82" s="19">
        <f t="shared" si="5"/>
        <v>-6.0000000000000009</v>
      </c>
      <c r="X82" s="19">
        <f t="shared" si="5"/>
        <v>-6.0000000000000009</v>
      </c>
      <c r="Y82" s="19">
        <f t="shared" si="5"/>
        <v>-70</v>
      </c>
      <c r="Z82" s="19">
        <f t="shared" si="5"/>
        <v>-35</v>
      </c>
      <c r="AA82" s="19">
        <f t="shared" si="5"/>
        <v>-30</v>
      </c>
      <c r="AB82" s="19">
        <f t="shared" si="5"/>
        <v>80</v>
      </c>
    </row>
    <row r="83" spans="1:31" ht="15.75" thickBot="1" x14ac:dyDescent="0.3">
      <c r="A83" s="440"/>
      <c r="B83" s="25" t="s">
        <v>62</v>
      </c>
      <c r="C83" s="26">
        <f>COMPONENTES!$F$10</f>
        <v>10</v>
      </c>
      <c r="D83" s="26">
        <f>COMPONENTES!$F$10</f>
        <v>10</v>
      </c>
      <c r="E83" s="26">
        <f>COMPONENTES!$F$10</f>
        <v>10</v>
      </c>
      <c r="F83" s="26">
        <f>COMPONENTES!$F$10</f>
        <v>10</v>
      </c>
      <c r="G83" s="26"/>
      <c r="H83" s="26">
        <f>COMPONENTES!$F$10</f>
        <v>10</v>
      </c>
      <c r="I83" s="26">
        <f>COMPONENTES!$F$10</f>
        <v>10</v>
      </c>
      <c r="J83" s="26">
        <f>COMPONENTES!$F$10</f>
        <v>10</v>
      </c>
      <c r="K83" s="26">
        <f>COMPONENTES!$F$10</f>
        <v>10</v>
      </c>
      <c r="L83" s="26">
        <f>COMPONENTES!$F$10</f>
        <v>10</v>
      </c>
      <c r="M83" s="26">
        <f>COMPONENTES!$F$10</f>
        <v>10</v>
      </c>
      <c r="N83" s="26">
        <f>COMPONENTES!$F$10</f>
        <v>10</v>
      </c>
      <c r="O83" s="26">
        <f>COMPONENTES!$F$10</f>
        <v>10</v>
      </c>
      <c r="P83" s="26">
        <f>COMPONENTES!$F$10</f>
        <v>10</v>
      </c>
      <c r="Q83" s="26">
        <f>COMPONENTES!$F$10</f>
        <v>10</v>
      </c>
      <c r="R83" s="26">
        <f>COMPONENTES!$F$10</f>
        <v>10</v>
      </c>
      <c r="S83" s="26">
        <f>COMPONENTES!$F$10</f>
        <v>10</v>
      </c>
      <c r="T83" s="26">
        <f>COMPONENTES!$F$10</f>
        <v>10</v>
      </c>
      <c r="U83" s="26">
        <f>COMPONENTES!$F$10</f>
        <v>10</v>
      </c>
      <c r="V83" s="26">
        <f>COMPONENTES!$F$10</f>
        <v>10</v>
      </c>
      <c r="W83" s="26">
        <f>COMPONENTES!$F$10</f>
        <v>10</v>
      </c>
      <c r="X83" s="26">
        <f>COMPONENTES!$F$10</f>
        <v>10</v>
      </c>
      <c r="Y83" s="26">
        <f>COMPONENTES!$F$10</f>
        <v>10</v>
      </c>
      <c r="Z83" s="26">
        <f>COMPONENTES!$F$10</f>
        <v>10</v>
      </c>
      <c r="AA83" s="26">
        <f>COMPONENTES!$F$10</f>
        <v>10</v>
      </c>
      <c r="AB83" s="26">
        <f>COMPONENTES!$F$10</f>
        <v>10</v>
      </c>
    </row>
    <row r="84" spans="1:31" ht="15.75" thickBot="1" x14ac:dyDescent="0.3">
      <c r="A84" s="440"/>
      <c r="B84" s="41"/>
      <c r="C84" s="28"/>
      <c r="D84" s="29"/>
      <c r="E84" s="28"/>
      <c r="F84" s="28"/>
      <c r="G84" s="28"/>
      <c r="H84" s="28"/>
      <c r="I84" s="28"/>
      <c r="J84" s="28"/>
      <c r="K84" s="28"/>
      <c r="L84" s="28"/>
      <c r="M84" s="28"/>
      <c r="N84" s="28"/>
      <c r="O84" s="28"/>
      <c r="P84" s="28"/>
      <c r="Q84" s="28"/>
      <c r="R84" s="28"/>
      <c r="S84" s="28"/>
      <c r="T84" s="28"/>
      <c r="U84" s="28"/>
      <c r="V84" s="28"/>
      <c r="W84" s="28"/>
      <c r="X84" s="28"/>
      <c r="Y84" s="28"/>
      <c r="Z84" s="28"/>
      <c r="AA84" s="108"/>
      <c r="AB84" s="52"/>
    </row>
    <row r="85" spans="1:31" x14ac:dyDescent="0.25">
      <c r="A85" s="440"/>
      <c r="B85" s="22" t="s">
        <v>123</v>
      </c>
      <c r="C85" s="32">
        <v>-1</v>
      </c>
      <c r="D85" s="32"/>
      <c r="E85" s="32"/>
      <c r="F85" s="32"/>
      <c r="G85" s="32"/>
      <c r="H85" s="32"/>
      <c r="I85" s="32"/>
      <c r="J85" s="32">
        <v>-1</v>
      </c>
      <c r="K85" s="32">
        <v>-1</v>
      </c>
      <c r="L85" s="32"/>
      <c r="M85" s="32">
        <v>-1</v>
      </c>
      <c r="N85" s="32"/>
      <c r="O85" s="32"/>
      <c r="P85" s="32">
        <v>-1</v>
      </c>
      <c r="Q85" s="32">
        <v>-1</v>
      </c>
      <c r="R85" s="32">
        <v>-1</v>
      </c>
      <c r="S85" s="32"/>
      <c r="T85" s="32"/>
      <c r="U85" s="32"/>
      <c r="V85" s="32"/>
      <c r="W85" s="32"/>
      <c r="X85" s="32"/>
      <c r="Y85" s="32"/>
      <c r="Z85" s="32"/>
      <c r="AA85" s="32"/>
      <c r="AB85" s="33"/>
      <c r="AC85" s="48"/>
      <c r="AD85" s="48"/>
      <c r="AE85" s="49"/>
    </row>
    <row r="86" spans="1:31" x14ac:dyDescent="0.25">
      <c r="A86" s="440"/>
      <c r="B86" s="23" t="s">
        <v>124</v>
      </c>
      <c r="C86" s="20">
        <v>0.5</v>
      </c>
      <c r="D86" s="20"/>
      <c r="E86" s="20"/>
      <c r="F86" s="20"/>
      <c r="G86" s="20"/>
      <c r="H86" s="20"/>
      <c r="I86" s="20"/>
      <c r="J86" s="20">
        <v>1</v>
      </c>
      <c r="K86" s="20">
        <v>0.5</v>
      </c>
      <c r="L86" s="20"/>
      <c r="M86" s="20">
        <v>0.5</v>
      </c>
      <c r="N86" s="20"/>
      <c r="O86" s="20"/>
      <c r="P86" s="20">
        <v>0.1</v>
      </c>
      <c r="Q86" s="20">
        <v>0.5</v>
      </c>
      <c r="R86" s="20">
        <v>1</v>
      </c>
      <c r="S86" s="20"/>
      <c r="T86" s="20"/>
      <c r="U86" s="20"/>
      <c r="V86" s="20"/>
      <c r="W86" s="20"/>
      <c r="X86" s="20"/>
      <c r="Y86" s="20"/>
      <c r="Z86" s="20"/>
      <c r="AA86" s="20"/>
      <c r="AB86" s="34"/>
      <c r="AC86" s="48"/>
      <c r="AD86" s="48"/>
      <c r="AE86" s="49"/>
    </row>
    <row r="87" spans="1:31" x14ac:dyDescent="0.25">
      <c r="A87" s="440"/>
      <c r="B87" s="23" t="s">
        <v>126</v>
      </c>
      <c r="C87" s="20">
        <v>1</v>
      </c>
      <c r="D87" s="20"/>
      <c r="E87" s="20"/>
      <c r="F87" s="20"/>
      <c r="G87" s="20"/>
      <c r="H87" s="20"/>
      <c r="I87" s="20"/>
      <c r="J87" s="20">
        <v>2</v>
      </c>
      <c r="K87" s="20">
        <v>2</v>
      </c>
      <c r="L87" s="20"/>
      <c r="M87" s="20">
        <v>1</v>
      </c>
      <c r="N87" s="20"/>
      <c r="O87" s="20"/>
      <c r="P87" s="20">
        <v>2</v>
      </c>
      <c r="Q87" s="20">
        <v>2</v>
      </c>
      <c r="R87" s="20">
        <v>2</v>
      </c>
      <c r="S87" s="20"/>
      <c r="T87" s="20"/>
      <c r="U87" s="20"/>
      <c r="V87" s="20"/>
      <c r="W87" s="20"/>
      <c r="X87" s="20"/>
      <c r="Y87" s="20"/>
      <c r="Z87" s="20"/>
      <c r="AA87" s="20"/>
      <c r="AB87" s="34"/>
      <c r="AC87" s="48"/>
      <c r="AD87" s="48"/>
      <c r="AE87" s="49"/>
    </row>
    <row r="88" spans="1:31" x14ac:dyDescent="0.25">
      <c r="A88" s="440"/>
      <c r="B88" s="23" t="s">
        <v>125</v>
      </c>
      <c r="C88" s="20">
        <v>1</v>
      </c>
      <c r="D88" s="20"/>
      <c r="E88" s="20"/>
      <c r="F88" s="20"/>
      <c r="G88" s="20"/>
      <c r="H88" s="20"/>
      <c r="I88" s="20"/>
      <c r="J88" s="20">
        <v>2</v>
      </c>
      <c r="K88" s="20">
        <v>1</v>
      </c>
      <c r="L88" s="20"/>
      <c r="M88" s="20">
        <v>1</v>
      </c>
      <c r="N88" s="20"/>
      <c r="O88" s="20"/>
      <c r="P88" s="20">
        <v>1</v>
      </c>
      <c r="Q88" s="20">
        <v>2</v>
      </c>
      <c r="R88" s="20">
        <v>1</v>
      </c>
      <c r="S88" s="20"/>
      <c r="T88" s="20"/>
      <c r="U88" s="20"/>
      <c r="V88" s="20"/>
      <c r="W88" s="20"/>
      <c r="X88" s="20"/>
      <c r="Y88" s="20"/>
      <c r="Z88" s="20"/>
      <c r="AA88" s="20"/>
      <c r="AB88" s="34"/>
      <c r="AC88" s="48"/>
      <c r="AD88" s="48"/>
      <c r="AE88" s="48"/>
    </row>
    <row r="89" spans="1:31" x14ac:dyDescent="0.25">
      <c r="A89" s="440"/>
      <c r="B89" s="23" t="s">
        <v>127</v>
      </c>
      <c r="C89" s="20">
        <v>2</v>
      </c>
      <c r="D89" s="20"/>
      <c r="E89" s="20"/>
      <c r="F89" s="20"/>
      <c r="G89" s="20"/>
      <c r="H89" s="20"/>
      <c r="I89" s="20"/>
      <c r="J89" s="20">
        <v>2</v>
      </c>
      <c r="K89" s="20">
        <v>1</v>
      </c>
      <c r="L89" s="20"/>
      <c r="M89" s="20">
        <v>1</v>
      </c>
      <c r="N89" s="20"/>
      <c r="O89" s="20"/>
      <c r="P89" s="20">
        <v>2</v>
      </c>
      <c r="Q89" s="20">
        <v>1</v>
      </c>
      <c r="R89" s="20">
        <v>2</v>
      </c>
      <c r="S89" s="20"/>
      <c r="T89" s="20"/>
      <c r="U89" s="20"/>
      <c r="V89" s="20"/>
      <c r="W89" s="20"/>
      <c r="X89" s="20"/>
      <c r="Y89" s="20"/>
      <c r="Z89" s="20"/>
      <c r="AA89" s="20"/>
      <c r="AB89" s="34"/>
      <c r="AC89" s="48"/>
      <c r="AD89" s="48"/>
      <c r="AE89" s="48"/>
    </row>
    <row r="90" spans="1:31" x14ac:dyDescent="0.25">
      <c r="A90" s="440"/>
      <c r="B90" s="23" t="s">
        <v>140</v>
      </c>
      <c r="C90" s="20">
        <v>2</v>
      </c>
      <c r="D90" s="20"/>
      <c r="E90" s="20"/>
      <c r="F90" s="20"/>
      <c r="G90" s="20"/>
      <c r="H90" s="20"/>
      <c r="I90" s="20"/>
      <c r="J90" s="20">
        <v>2</v>
      </c>
      <c r="K90" s="20">
        <v>2</v>
      </c>
      <c r="L90" s="20"/>
      <c r="M90" s="20">
        <v>2</v>
      </c>
      <c r="N90" s="20"/>
      <c r="O90" s="20"/>
      <c r="P90" s="20">
        <v>1</v>
      </c>
      <c r="Q90" s="20">
        <v>1</v>
      </c>
      <c r="R90" s="20">
        <v>2</v>
      </c>
      <c r="S90" s="20"/>
      <c r="T90" s="20"/>
      <c r="U90" s="20"/>
      <c r="V90" s="20"/>
      <c r="W90" s="20"/>
      <c r="X90" s="20"/>
      <c r="Y90" s="20"/>
      <c r="Z90" s="20"/>
      <c r="AA90" s="20"/>
      <c r="AB90" s="34"/>
      <c r="AC90" s="48"/>
      <c r="AD90" s="48"/>
      <c r="AE90" s="48"/>
    </row>
    <row r="91" spans="1:31" x14ac:dyDescent="0.25">
      <c r="A91" s="440"/>
      <c r="B91" s="31" t="s">
        <v>71</v>
      </c>
      <c r="C91" s="19">
        <f>C85*C86*(C87+C88+C89+C90)*C92</f>
        <v>-30</v>
      </c>
      <c r="D91" s="6"/>
      <c r="E91" s="6"/>
      <c r="F91" s="6"/>
      <c r="G91" s="6"/>
      <c r="H91" s="6"/>
      <c r="I91" s="6"/>
      <c r="J91" s="19">
        <f>J85*J86*(J87+J88+J89+J90)*J92</f>
        <v>-80</v>
      </c>
      <c r="K91" s="19">
        <f>K85*K86*(K87+K88+K89+K90)*K92</f>
        <v>-30</v>
      </c>
      <c r="L91" s="6"/>
      <c r="M91" s="19">
        <f>M85*M86*(M87+M88+M89+M90)*M92</f>
        <v>-25</v>
      </c>
      <c r="N91" s="6"/>
      <c r="O91" s="6"/>
      <c r="P91" s="19">
        <f>P85*P86*(P87+P88+P89+P90)*P92</f>
        <v>-6.0000000000000009</v>
      </c>
      <c r="Q91" s="19">
        <f>Q85*Q86*(Q87+Q88+Q89+Q90)*Q92</f>
        <v>-30</v>
      </c>
      <c r="R91" s="19">
        <f>R85*R86*(R87+R88+R89+R90)*R92</f>
        <v>-70</v>
      </c>
      <c r="S91" s="6"/>
      <c r="T91" s="6"/>
      <c r="U91" s="6"/>
      <c r="V91" s="6"/>
      <c r="W91" s="6"/>
      <c r="X91" s="6"/>
      <c r="Y91" s="6"/>
      <c r="Z91" s="6"/>
      <c r="AA91" s="6"/>
      <c r="AB91" s="30"/>
      <c r="AC91" s="48"/>
      <c r="AD91" s="48"/>
      <c r="AE91" s="48"/>
    </row>
    <row r="92" spans="1:31" ht="15.75" thickBot="1" x14ac:dyDescent="0.3">
      <c r="A92" s="440"/>
      <c r="B92" s="25" t="s">
        <v>62</v>
      </c>
      <c r="C92" s="26">
        <f>COMPONENTES!$F$11</f>
        <v>10</v>
      </c>
      <c r="D92" s="26"/>
      <c r="E92" s="26"/>
      <c r="F92" s="26"/>
      <c r="G92" s="26"/>
      <c r="H92" s="26"/>
      <c r="I92" s="26"/>
      <c r="J92" s="26">
        <f>COMPONENTES!$F$11</f>
        <v>10</v>
      </c>
      <c r="K92" s="26">
        <f>COMPONENTES!$F$11</f>
        <v>10</v>
      </c>
      <c r="L92" s="26"/>
      <c r="M92" s="26">
        <f>COMPONENTES!$F$11</f>
        <v>10</v>
      </c>
      <c r="N92" s="26"/>
      <c r="O92" s="26"/>
      <c r="P92" s="26">
        <f>COMPONENTES!$F$11</f>
        <v>10</v>
      </c>
      <c r="Q92" s="26">
        <f>COMPONENTES!$F$11</f>
        <v>10</v>
      </c>
      <c r="R92" s="26">
        <f>COMPONENTES!$F$11</f>
        <v>10</v>
      </c>
      <c r="S92" s="26"/>
      <c r="T92" s="26"/>
      <c r="U92" s="26"/>
      <c r="V92" s="26"/>
      <c r="W92" s="26"/>
      <c r="X92" s="26"/>
      <c r="Y92" s="26"/>
      <c r="Z92" s="26"/>
      <c r="AA92" s="26"/>
      <c r="AB92" s="35"/>
      <c r="AC92" s="48"/>
      <c r="AD92" s="48"/>
      <c r="AE92" s="48"/>
    </row>
    <row r="93" spans="1:31" x14ac:dyDescent="0.25">
      <c r="A93" s="440"/>
      <c r="B93" s="22" t="s">
        <v>123</v>
      </c>
      <c r="C93" s="32">
        <v>-1</v>
      </c>
      <c r="D93" s="32"/>
      <c r="E93" s="32"/>
      <c r="F93" s="32"/>
      <c r="G93" s="32"/>
      <c r="H93" s="32"/>
      <c r="I93" s="32"/>
      <c r="J93" s="32">
        <v>-1</v>
      </c>
      <c r="K93" s="32">
        <v>-1</v>
      </c>
      <c r="L93" s="32"/>
      <c r="M93" s="32">
        <v>-1</v>
      </c>
      <c r="N93" s="32"/>
      <c r="O93" s="32"/>
      <c r="P93" s="32">
        <v>-1</v>
      </c>
      <c r="Q93" s="32">
        <v>-1</v>
      </c>
      <c r="R93" s="32">
        <v>-1</v>
      </c>
      <c r="S93" s="32"/>
      <c r="T93" s="32"/>
      <c r="U93" s="32"/>
      <c r="V93" s="32"/>
      <c r="W93" s="32"/>
      <c r="X93" s="32"/>
      <c r="Y93" s="32"/>
      <c r="Z93" s="32"/>
      <c r="AA93" s="32"/>
      <c r="AB93" s="33"/>
      <c r="AC93" s="106" t="s">
        <v>141</v>
      </c>
      <c r="AD93" s="17" t="s">
        <v>120</v>
      </c>
      <c r="AE93" s="18">
        <v>1</v>
      </c>
    </row>
    <row r="94" spans="1:31" x14ac:dyDescent="0.25">
      <c r="A94" s="440"/>
      <c r="B94" s="23" t="s">
        <v>124</v>
      </c>
      <c r="C94" s="20">
        <v>1</v>
      </c>
      <c r="D94" s="20"/>
      <c r="E94" s="20"/>
      <c r="F94" s="20"/>
      <c r="G94" s="20"/>
      <c r="H94" s="20"/>
      <c r="I94" s="20"/>
      <c r="J94" s="20">
        <v>0.5</v>
      </c>
      <c r="K94" s="20">
        <v>0.5</v>
      </c>
      <c r="L94" s="20"/>
      <c r="M94" s="20">
        <v>0.5</v>
      </c>
      <c r="N94" s="20"/>
      <c r="O94" s="20"/>
      <c r="P94" s="20">
        <v>0.5</v>
      </c>
      <c r="Q94" s="20">
        <v>0.5</v>
      </c>
      <c r="R94" s="20">
        <v>0.5</v>
      </c>
      <c r="S94" s="20"/>
      <c r="T94" s="20"/>
      <c r="U94" s="20"/>
      <c r="V94" s="20"/>
      <c r="W94" s="20"/>
      <c r="X94" s="20"/>
      <c r="Y94" s="20"/>
      <c r="Z94" s="20"/>
      <c r="AA94" s="20"/>
      <c r="AB94" s="34"/>
      <c r="AC94" s="106"/>
      <c r="AD94" s="17" t="s">
        <v>121</v>
      </c>
      <c r="AE94" s="18">
        <v>2</v>
      </c>
    </row>
    <row r="95" spans="1:31" x14ac:dyDescent="0.25">
      <c r="A95" s="440"/>
      <c r="B95" s="23" t="s">
        <v>126</v>
      </c>
      <c r="C95" s="20">
        <v>1</v>
      </c>
      <c r="D95" s="20"/>
      <c r="E95" s="20"/>
      <c r="F95" s="20"/>
      <c r="G95" s="20"/>
      <c r="H95" s="20"/>
      <c r="I95" s="20"/>
      <c r="J95" s="20">
        <v>2</v>
      </c>
      <c r="K95" s="20">
        <v>2</v>
      </c>
      <c r="L95" s="20"/>
      <c r="M95" s="20">
        <v>2</v>
      </c>
      <c r="N95" s="20"/>
      <c r="O95" s="20"/>
      <c r="P95" s="20">
        <v>2</v>
      </c>
      <c r="Q95" s="20">
        <v>2</v>
      </c>
      <c r="R95" s="20">
        <v>1</v>
      </c>
      <c r="S95" s="20"/>
      <c r="T95" s="20"/>
      <c r="U95" s="20"/>
      <c r="V95" s="20"/>
      <c r="W95" s="20"/>
      <c r="X95" s="20"/>
      <c r="Y95" s="20"/>
      <c r="Z95" s="20"/>
      <c r="AA95" s="20"/>
      <c r="AB95" s="34"/>
      <c r="AC95" s="106"/>
      <c r="AD95" s="17" t="s">
        <v>122</v>
      </c>
      <c r="AE95" s="18">
        <v>3</v>
      </c>
    </row>
    <row r="96" spans="1:31" x14ac:dyDescent="0.25">
      <c r="A96" s="440"/>
      <c r="B96" s="23" t="s">
        <v>125</v>
      </c>
      <c r="C96" s="20">
        <v>1</v>
      </c>
      <c r="D96" s="20"/>
      <c r="E96" s="20"/>
      <c r="F96" s="20"/>
      <c r="G96" s="20"/>
      <c r="H96" s="20"/>
      <c r="I96" s="20"/>
      <c r="J96" s="20">
        <v>1</v>
      </c>
      <c r="K96" s="20">
        <v>1</v>
      </c>
      <c r="L96" s="20"/>
      <c r="M96" s="20">
        <v>2</v>
      </c>
      <c r="N96" s="20"/>
      <c r="O96" s="20"/>
      <c r="P96" s="20">
        <v>2</v>
      </c>
      <c r="Q96" s="20">
        <v>2</v>
      </c>
      <c r="R96" s="20">
        <v>1</v>
      </c>
      <c r="S96" s="20"/>
      <c r="T96" s="20"/>
      <c r="U96" s="20"/>
      <c r="V96" s="20"/>
      <c r="W96" s="20"/>
      <c r="X96" s="20"/>
      <c r="Y96" s="20"/>
      <c r="Z96" s="20"/>
      <c r="AA96" s="20"/>
      <c r="AB96" s="34"/>
    </row>
    <row r="97" spans="1:31" x14ac:dyDescent="0.25">
      <c r="A97" s="440"/>
      <c r="B97" s="23" t="s">
        <v>127</v>
      </c>
      <c r="C97" s="20">
        <v>2</v>
      </c>
      <c r="D97" s="20"/>
      <c r="E97" s="20"/>
      <c r="F97" s="20"/>
      <c r="G97" s="20"/>
      <c r="H97" s="20"/>
      <c r="I97" s="20"/>
      <c r="J97" s="20">
        <v>1</v>
      </c>
      <c r="K97" s="20">
        <v>2</v>
      </c>
      <c r="L97" s="20"/>
      <c r="M97" s="20">
        <v>1</v>
      </c>
      <c r="N97" s="20"/>
      <c r="O97" s="20"/>
      <c r="P97" s="20">
        <v>2</v>
      </c>
      <c r="Q97" s="20">
        <v>2</v>
      </c>
      <c r="R97" s="20">
        <v>1</v>
      </c>
      <c r="S97" s="20"/>
      <c r="T97" s="20"/>
      <c r="U97" s="20"/>
      <c r="V97" s="20"/>
      <c r="W97" s="20"/>
      <c r="X97" s="20"/>
      <c r="Y97" s="20"/>
      <c r="Z97" s="20"/>
      <c r="AA97" s="20"/>
      <c r="AB97" s="34"/>
    </row>
    <row r="98" spans="1:31" x14ac:dyDescent="0.25">
      <c r="A98" s="440"/>
      <c r="B98" s="23" t="s">
        <v>140</v>
      </c>
      <c r="C98" s="20">
        <v>2</v>
      </c>
      <c r="D98" s="20"/>
      <c r="E98" s="20"/>
      <c r="F98" s="20"/>
      <c r="G98" s="20"/>
      <c r="H98" s="20"/>
      <c r="I98" s="20"/>
      <c r="J98" s="20">
        <v>3</v>
      </c>
      <c r="K98" s="20">
        <v>3</v>
      </c>
      <c r="L98" s="20"/>
      <c r="M98" s="20">
        <v>2</v>
      </c>
      <c r="N98" s="20"/>
      <c r="O98" s="20"/>
      <c r="P98" s="20">
        <v>2</v>
      </c>
      <c r="Q98" s="20">
        <v>2</v>
      </c>
      <c r="R98" s="20">
        <v>2</v>
      </c>
      <c r="S98" s="20"/>
      <c r="T98" s="20"/>
      <c r="U98" s="20"/>
      <c r="V98" s="20"/>
      <c r="W98" s="20"/>
      <c r="X98" s="20"/>
      <c r="Y98" s="20"/>
      <c r="Z98" s="20"/>
      <c r="AA98" s="20"/>
      <c r="AB98" s="34"/>
    </row>
    <row r="99" spans="1:31" ht="22.5" x14ac:dyDescent="0.25">
      <c r="A99" s="440"/>
      <c r="B99" s="24" t="s">
        <v>377</v>
      </c>
      <c r="C99" s="19">
        <f>C93*C94*(C95+C96+C97+C98)*C100</f>
        <v>-60</v>
      </c>
      <c r="D99" s="6"/>
      <c r="E99" s="6"/>
      <c r="F99" s="6"/>
      <c r="G99" s="6"/>
      <c r="H99" s="6"/>
      <c r="I99" s="6"/>
      <c r="J99" s="19">
        <f>J93*J94*(J95+J96+J97+J98)*J100</f>
        <v>-35</v>
      </c>
      <c r="K99" s="19">
        <f>K93*K94*(K95+K96+K97+K98)*K100</f>
        <v>-40</v>
      </c>
      <c r="L99" s="6"/>
      <c r="M99" s="19">
        <f>M93*M94*(M95+M96+M97+M98)*M100</f>
        <v>-35</v>
      </c>
      <c r="N99" s="6"/>
      <c r="O99" s="6"/>
      <c r="P99" s="19">
        <f>P93*P94*(P95+P96+P97+P98)*P100</f>
        <v>-40</v>
      </c>
      <c r="Q99" s="19">
        <f>Q93*Q94*(Q95+Q96+Q97+Q98)*Q100</f>
        <v>-40</v>
      </c>
      <c r="R99" s="19">
        <f>R93*R94*(R95+R96+R97+R98)*R100</f>
        <v>-25</v>
      </c>
      <c r="S99" s="6"/>
      <c r="T99" s="6"/>
      <c r="U99" s="6"/>
      <c r="V99" s="6"/>
      <c r="W99" s="6"/>
      <c r="X99" s="6"/>
      <c r="Y99" s="6"/>
      <c r="Z99" s="6"/>
      <c r="AA99" s="6"/>
      <c r="AB99" s="30"/>
    </row>
    <row r="100" spans="1:31" ht="15.75" thickBot="1" x14ac:dyDescent="0.3">
      <c r="A100" s="440"/>
      <c r="B100" s="25" t="s">
        <v>62</v>
      </c>
      <c r="C100" s="26">
        <f>COMPONENTES!$F$12</f>
        <v>10</v>
      </c>
      <c r="D100" s="26"/>
      <c r="E100" s="26"/>
      <c r="F100" s="26"/>
      <c r="G100" s="26"/>
      <c r="H100" s="26"/>
      <c r="I100" s="26"/>
      <c r="J100" s="26">
        <f>COMPONENTES!$F$12</f>
        <v>10</v>
      </c>
      <c r="K100" s="26">
        <f>COMPONENTES!$F$12</f>
        <v>10</v>
      </c>
      <c r="L100" s="26"/>
      <c r="M100" s="26">
        <f>COMPONENTES!$F$12</f>
        <v>10</v>
      </c>
      <c r="N100" s="26"/>
      <c r="O100" s="26"/>
      <c r="P100" s="26">
        <f>COMPONENTES!$F$12</f>
        <v>10</v>
      </c>
      <c r="Q100" s="26">
        <f>COMPONENTES!$F$12</f>
        <v>10</v>
      </c>
      <c r="R100" s="26">
        <f>COMPONENTES!$F$12</f>
        <v>10</v>
      </c>
      <c r="S100" s="26"/>
      <c r="T100" s="26"/>
      <c r="U100" s="26"/>
      <c r="V100" s="26"/>
      <c r="W100" s="26"/>
      <c r="X100" s="26"/>
      <c r="Y100" s="26"/>
      <c r="Z100" s="26"/>
      <c r="AA100" s="26"/>
      <c r="AB100" s="107"/>
    </row>
    <row r="101" spans="1:31" ht="15.75" thickBot="1" x14ac:dyDescent="0.3">
      <c r="A101" s="440"/>
      <c r="B101" s="41"/>
      <c r="C101" s="28"/>
      <c r="D101" s="29"/>
      <c r="E101" s="28"/>
      <c r="F101" s="28"/>
      <c r="G101" s="28"/>
      <c r="H101" s="28"/>
      <c r="I101" s="28"/>
      <c r="J101" s="28"/>
      <c r="K101" s="28"/>
      <c r="L101" s="28"/>
      <c r="M101" s="28"/>
      <c r="N101" s="28"/>
      <c r="O101" s="28"/>
      <c r="P101" s="28"/>
      <c r="Q101" s="28"/>
      <c r="R101" s="28"/>
      <c r="S101" s="28"/>
      <c r="T101" s="28"/>
      <c r="U101" s="28"/>
      <c r="V101" s="28"/>
      <c r="W101" s="28"/>
      <c r="X101" s="28"/>
      <c r="Y101" s="28"/>
      <c r="Z101" s="28"/>
      <c r="AA101" s="108"/>
      <c r="AB101" s="52"/>
    </row>
    <row r="102" spans="1:31" x14ac:dyDescent="0.25">
      <c r="A102" s="440"/>
      <c r="B102" s="22" t="s">
        <v>123</v>
      </c>
      <c r="C102" s="32">
        <v>-1</v>
      </c>
      <c r="D102" s="32">
        <v>-1</v>
      </c>
      <c r="E102" s="32">
        <v>-1</v>
      </c>
      <c r="F102" s="32">
        <v>-1</v>
      </c>
      <c r="G102" s="32">
        <v>-1</v>
      </c>
      <c r="H102" s="32">
        <v>-1</v>
      </c>
      <c r="I102" s="32">
        <v>-1</v>
      </c>
      <c r="J102" s="32">
        <v>-1</v>
      </c>
      <c r="K102" s="32">
        <v>-1</v>
      </c>
      <c r="L102" s="32">
        <v>-1</v>
      </c>
      <c r="M102" s="32">
        <v>-1</v>
      </c>
      <c r="N102" s="32">
        <v>-1</v>
      </c>
      <c r="O102" s="32">
        <v>-1</v>
      </c>
      <c r="P102" s="32">
        <v>-1</v>
      </c>
      <c r="Q102" s="32">
        <v>-1</v>
      </c>
      <c r="R102" s="32">
        <v>-1</v>
      </c>
      <c r="S102" s="32">
        <v>-1</v>
      </c>
      <c r="T102" s="32">
        <v>-1</v>
      </c>
      <c r="U102" s="32">
        <v>-1</v>
      </c>
      <c r="V102" s="32">
        <v>-1</v>
      </c>
      <c r="W102" s="32">
        <v>-1</v>
      </c>
      <c r="X102" s="32">
        <v>-1</v>
      </c>
      <c r="Y102" s="32">
        <v>-1</v>
      </c>
      <c r="Z102" s="32">
        <v>-1</v>
      </c>
      <c r="AA102" s="32">
        <v>-1</v>
      </c>
      <c r="AB102" s="32">
        <v>1</v>
      </c>
      <c r="AC102" s="48"/>
      <c r="AD102" s="48"/>
      <c r="AE102" s="49"/>
    </row>
    <row r="103" spans="1:31" x14ac:dyDescent="0.25">
      <c r="A103" s="440"/>
      <c r="B103" s="23" t="s">
        <v>124</v>
      </c>
      <c r="C103" s="20">
        <v>1</v>
      </c>
      <c r="D103" s="20">
        <v>0.5</v>
      </c>
      <c r="E103" s="20">
        <v>0.5</v>
      </c>
      <c r="F103" s="20">
        <v>0.5</v>
      </c>
      <c r="G103" s="20">
        <v>0.5</v>
      </c>
      <c r="H103" s="20">
        <v>0.5</v>
      </c>
      <c r="I103" s="20">
        <v>0.5</v>
      </c>
      <c r="J103" s="20">
        <v>1</v>
      </c>
      <c r="K103" s="20">
        <v>0.5</v>
      </c>
      <c r="L103" s="20">
        <v>0.1</v>
      </c>
      <c r="M103" s="20">
        <v>1</v>
      </c>
      <c r="N103" s="20">
        <v>0.1</v>
      </c>
      <c r="O103" s="20">
        <v>0.5</v>
      </c>
      <c r="P103" s="20">
        <v>0.5</v>
      </c>
      <c r="Q103" s="20">
        <v>1</v>
      </c>
      <c r="R103" s="20">
        <v>1</v>
      </c>
      <c r="S103" s="20">
        <v>0.5</v>
      </c>
      <c r="T103" s="20">
        <v>0.5</v>
      </c>
      <c r="U103" s="20">
        <v>0.1</v>
      </c>
      <c r="V103" s="20">
        <v>0.5</v>
      </c>
      <c r="W103" s="20">
        <v>0.1</v>
      </c>
      <c r="X103" s="20">
        <v>0.1</v>
      </c>
      <c r="Y103" s="20">
        <v>1</v>
      </c>
      <c r="Z103" s="20">
        <v>0.5</v>
      </c>
      <c r="AA103" s="20">
        <v>0.5</v>
      </c>
      <c r="AB103" s="20">
        <v>1</v>
      </c>
      <c r="AC103" s="48"/>
      <c r="AD103" s="48"/>
      <c r="AE103" s="49"/>
    </row>
    <row r="104" spans="1:31" x14ac:dyDescent="0.25">
      <c r="A104" s="440"/>
      <c r="B104" s="23" t="s">
        <v>126</v>
      </c>
      <c r="C104" s="20">
        <v>1</v>
      </c>
      <c r="D104" s="20">
        <v>1</v>
      </c>
      <c r="E104" s="20">
        <v>1</v>
      </c>
      <c r="F104" s="20">
        <v>1</v>
      </c>
      <c r="G104" s="20">
        <v>1</v>
      </c>
      <c r="H104" s="20">
        <v>1</v>
      </c>
      <c r="I104" s="20">
        <v>1</v>
      </c>
      <c r="J104" s="20">
        <v>2</v>
      </c>
      <c r="K104" s="20">
        <v>2</v>
      </c>
      <c r="L104" s="20">
        <v>2</v>
      </c>
      <c r="M104" s="20">
        <v>1</v>
      </c>
      <c r="N104" s="20">
        <v>1</v>
      </c>
      <c r="O104" s="20">
        <v>1</v>
      </c>
      <c r="P104" s="20">
        <v>2</v>
      </c>
      <c r="Q104" s="20">
        <v>1</v>
      </c>
      <c r="R104" s="20">
        <v>2</v>
      </c>
      <c r="S104" s="20">
        <v>2</v>
      </c>
      <c r="T104" s="20">
        <v>2</v>
      </c>
      <c r="U104" s="20">
        <v>1</v>
      </c>
      <c r="V104" s="20">
        <v>1</v>
      </c>
      <c r="W104" s="20">
        <v>1</v>
      </c>
      <c r="X104" s="20">
        <v>1</v>
      </c>
      <c r="Y104" s="20">
        <v>1</v>
      </c>
      <c r="Z104" s="20">
        <v>1</v>
      </c>
      <c r="AA104" s="20">
        <v>1</v>
      </c>
      <c r="AB104" s="20">
        <v>2</v>
      </c>
      <c r="AC104" s="48"/>
      <c r="AD104" s="48"/>
      <c r="AE104" s="49"/>
    </row>
    <row r="105" spans="1:31" x14ac:dyDescent="0.25">
      <c r="A105" s="440"/>
      <c r="B105" s="23" t="s">
        <v>125</v>
      </c>
      <c r="C105" s="20">
        <v>1</v>
      </c>
      <c r="D105" s="20">
        <v>1</v>
      </c>
      <c r="E105" s="20">
        <v>1</v>
      </c>
      <c r="F105" s="20">
        <v>1</v>
      </c>
      <c r="G105" s="20">
        <v>1</v>
      </c>
      <c r="H105" s="20">
        <v>1</v>
      </c>
      <c r="I105" s="20">
        <v>1</v>
      </c>
      <c r="J105" s="20">
        <v>2</v>
      </c>
      <c r="K105" s="20">
        <v>1</v>
      </c>
      <c r="L105" s="20">
        <v>1</v>
      </c>
      <c r="M105" s="20">
        <v>1</v>
      </c>
      <c r="N105" s="20">
        <v>1</v>
      </c>
      <c r="O105" s="20">
        <v>1</v>
      </c>
      <c r="P105" s="20">
        <v>2</v>
      </c>
      <c r="Q105" s="20">
        <v>2</v>
      </c>
      <c r="R105" s="20">
        <v>1</v>
      </c>
      <c r="S105" s="20">
        <v>2</v>
      </c>
      <c r="T105" s="20">
        <v>1</v>
      </c>
      <c r="U105" s="20">
        <v>1</v>
      </c>
      <c r="V105" s="20">
        <v>2</v>
      </c>
      <c r="W105" s="20">
        <v>1</v>
      </c>
      <c r="X105" s="20">
        <v>1</v>
      </c>
      <c r="Y105" s="20">
        <v>1</v>
      </c>
      <c r="Z105" s="20">
        <v>1</v>
      </c>
      <c r="AA105" s="20">
        <v>1</v>
      </c>
      <c r="AB105" s="20">
        <v>1</v>
      </c>
      <c r="AC105" s="48"/>
      <c r="AD105" s="48"/>
      <c r="AE105" s="48"/>
    </row>
    <row r="106" spans="1:31" x14ac:dyDescent="0.25">
      <c r="A106" s="440"/>
      <c r="B106" s="23" t="s">
        <v>127</v>
      </c>
      <c r="C106" s="20">
        <v>2</v>
      </c>
      <c r="D106" s="20">
        <v>2</v>
      </c>
      <c r="E106" s="20">
        <v>2</v>
      </c>
      <c r="F106" s="20">
        <v>2</v>
      </c>
      <c r="G106" s="20">
        <v>2</v>
      </c>
      <c r="H106" s="20">
        <v>2</v>
      </c>
      <c r="I106" s="20">
        <v>2</v>
      </c>
      <c r="J106" s="20">
        <v>2</v>
      </c>
      <c r="K106" s="20">
        <v>1</v>
      </c>
      <c r="L106" s="20">
        <v>1</v>
      </c>
      <c r="M106" s="20">
        <v>1</v>
      </c>
      <c r="N106" s="20">
        <v>1</v>
      </c>
      <c r="O106" s="20">
        <v>1</v>
      </c>
      <c r="P106" s="20">
        <v>2</v>
      </c>
      <c r="Q106" s="20">
        <v>1</v>
      </c>
      <c r="R106" s="20">
        <v>2</v>
      </c>
      <c r="S106" s="20">
        <v>2</v>
      </c>
      <c r="T106" s="20">
        <v>2</v>
      </c>
      <c r="U106" s="20">
        <v>1</v>
      </c>
      <c r="V106" s="20">
        <v>1</v>
      </c>
      <c r="W106" s="20">
        <v>1</v>
      </c>
      <c r="X106" s="20">
        <v>2</v>
      </c>
      <c r="Y106" s="20">
        <v>2</v>
      </c>
      <c r="Z106" s="20">
        <v>2</v>
      </c>
      <c r="AA106" s="20">
        <v>1</v>
      </c>
      <c r="AB106" s="20">
        <v>3</v>
      </c>
      <c r="AC106" s="48"/>
      <c r="AD106" s="48"/>
      <c r="AE106" s="48"/>
    </row>
    <row r="107" spans="1:31" x14ac:dyDescent="0.25">
      <c r="A107" s="440"/>
      <c r="B107" s="23" t="s">
        <v>140</v>
      </c>
      <c r="C107" s="20">
        <v>2</v>
      </c>
      <c r="D107" s="20">
        <v>2</v>
      </c>
      <c r="E107" s="20">
        <v>2</v>
      </c>
      <c r="F107" s="20">
        <v>2</v>
      </c>
      <c r="G107" s="20">
        <v>2</v>
      </c>
      <c r="H107" s="20">
        <v>2</v>
      </c>
      <c r="I107" s="20">
        <v>2</v>
      </c>
      <c r="J107" s="20">
        <v>2</v>
      </c>
      <c r="K107" s="20">
        <v>2</v>
      </c>
      <c r="L107" s="20">
        <v>2</v>
      </c>
      <c r="M107" s="20">
        <v>2</v>
      </c>
      <c r="N107" s="20">
        <v>2</v>
      </c>
      <c r="O107" s="20">
        <v>2</v>
      </c>
      <c r="P107" s="20">
        <v>2</v>
      </c>
      <c r="Q107" s="20">
        <v>2</v>
      </c>
      <c r="R107" s="20">
        <v>2</v>
      </c>
      <c r="S107" s="20">
        <v>2</v>
      </c>
      <c r="T107" s="20">
        <v>2</v>
      </c>
      <c r="U107" s="20">
        <v>1</v>
      </c>
      <c r="V107" s="20">
        <v>2</v>
      </c>
      <c r="W107" s="20">
        <v>2</v>
      </c>
      <c r="X107" s="20">
        <v>2</v>
      </c>
      <c r="Y107" s="20">
        <v>2</v>
      </c>
      <c r="Z107" s="20">
        <v>2</v>
      </c>
      <c r="AA107" s="20">
        <v>2</v>
      </c>
      <c r="AB107" s="20">
        <v>2</v>
      </c>
      <c r="AC107" s="48"/>
      <c r="AD107" s="48"/>
      <c r="AE107" s="48"/>
    </row>
    <row r="108" spans="1:31" ht="22.5" x14ac:dyDescent="0.25">
      <c r="A108" s="440"/>
      <c r="B108" s="31" t="s">
        <v>378</v>
      </c>
      <c r="C108" s="19">
        <f>C102*C103*(C104+C105+C106+C107)*C109</f>
        <v>-60</v>
      </c>
      <c r="D108" s="19">
        <f t="shared" ref="D108:M108" si="6">D102*D103*(D104+D105+D106+D107)*D109</f>
        <v>-30</v>
      </c>
      <c r="E108" s="19">
        <f t="shared" si="6"/>
        <v>-30</v>
      </c>
      <c r="F108" s="19">
        <f t="shared" si="6"/>
        <v>-30</v>
      </c>
      <c r="G108" s="19">
        <f t="shared" si="6"/>
        <v>-30</v>
      </c>
      <c r="H108" s="19">
        <f t="shared" si="6"/>
        <v>-30</v>
      </c>
      <c r="I108" s="19">
        <f t="shared" si="6"/>
        <v>-30</v>
      </c>
      <c r="J108" s="19">
        <f t="shared" si="6"/>
        <v>-80</v>
      </c>
      <c r="K108" s="19">
        <f t="shared" si="6"/>
        <v>-30</v>
      </c>
      <c r="L108" s="19">
        <f t="shared" si="6"/>
        <v>-6.0000000000000009</v>
      </c>
      <c r="M108" s="19">
        <f t="shared" si="6"/>
        <v>-50</v>
      </c>
      <c r="N108" s="19">
        <f t="shared" ref="N108:AB108" si="7">N102*N103*(N104+N105+N106+N107)*N109</f>
        <v>-5</v>
      </c>
      <c r="O108" s="19">
        <f t="shared" si="7"/>
        <v>-25</v>
      </c>
      <c r="P108" s="19">
        <f t="shared" si="7"/>
        <v>-40</v>
      </c>
      <c r="Q108" s="19">
        <f t="shared" si="7"/>
        <v>-60</v>
      </c>
      <c r="R108" s="19">
        <f t="shared" si="7"/>
        <v>-70</v>
      </c>
      <c r="S108" s="19">
        <f t="shared" si="7"/>
        <v>-40</v>
      </c>
      <c r="T108" s="19">
        <f t="shared" si="7"/>
        <v>-35</v>
      </c>
      <c r="U108" s="19">
        <f t="shared" si="7"/>
        <v>-4</v>
      </c>
      <c r="V108" s="19">
        <f t="shared" si="7"/>
        <v>-30</v>
      </c>
      <c r="W108" s="19">
        <f t="shared" si="7"/>
        <v>-5</v>
      </c>
      <c r="X108" s="19">
        <f t="shared" si="7"/>
        <v>-6.0000000000000009</v>
      </c>
      <c r="Y108" s="19">
        <f t="shared" si="7"/>
        <v>-60</v>
      </c>
      <c r="Z108" s="19">
        <f t="shared" si="7"/>
        <v>-30</v>
      </c>
      <c r="AA108" s="19">
        <f t="shared" si="7"/>
        <v>-25</v>
      </c>
      <c r="AB108" s="207">
        <f t="shared" si="7"/>
        <v>80</v>
      </c>
      <c r="AC108" s="48"/>
      <c r="AD108" s="48"/>
      <c r="AE108" s="48"/>
    </row>
    <row r="109" spans="1:31" ht="15.75" thickBot="1" x14ac:dyDescent="0.3">
      <c r="A109" s="440"/>
      <c r="B109" s="25" t="s">
        <v>62</v>
      </c>
      <c r="C109" s="26">
        <f>COMPONENTES!$F$13</f>
        <v>10</v>
      </c>
      <c r="D109" s="26">
        <f>COMPONENTES!$F$13</f>
        <v>10</v>
      </c>
      <c r="E109" s="26">
        <f>COMPONENTES!$F$13</f>
        <v>10</v>
      </c>
      <c r="F109" s="26">
        <f>COMPONENTES!$F$13</f>
        <v>10</v>
      </c>
      <c r="G109" s="26">
        <f>COMPONENTES!$F$13</f>
        <v>10</v>
      </c>
      <c r="H109" s="26">
        <f>COMPONENTES!$F$13</f>
        <v>10</v>
      </c>
      <c r="I109" s="26">
        <f>COMPONENTES!$F$13</f>
        <v>10</v>
      </c>
      <c r="J109" s="26">
        <f>COMPONENTES!$F$13</f>
        <v>10</v>
      </c>
      <c r="K109" s="26">
        <f>COMPONENTES!$F$13</f>
        <v>10</v>
      </c>
      <c r="L109" s="26">
        <f>COMPONENTES!$F$13</f>
        <v>10</v>
      </c>
      <c r="M109" s="26">
        <f>COMPONENTES!$F$13</f>
        <v>10</v>
      </c>
      <c r="N109" s="26">
        <f>COMPONENTES!$F$13</f>
        <v>10</v>
      </c>
      <c r="O109" s="26">
        <f>COMPONENTES!$F$13</f>
        <v>10</v>
      </c>
      <c r="P109" s="26">
        <f>COMPONENTES!$F$13</f>
        <v>10</v>
      </c>
      <c r="Q109" s="26">
        <f>COMPONENTES!$F$13</f>
        <v>10</v>
      </c>
      <c r="R109" s="26">
        <f>COMPONENTES!$F$13</f>
        <v>10</v>
      </c>
      <c r="S109" s="26">
        <f>COMPONENTES!$F$13</f>
        <v>10</v>
      </c>
      <c r="T109" s="26">
        <f>COMPONENTES!$F$13</f>
        <v>10</v>
      </c>
      <c r="U109" s="26">
        <f>COMPONENTES!$F$13</f>
        <v>10</v>
      </c>
      <c r="V109" s="26">
        <f>COMPONENTES!$F$13</f>
        <v>10</v>
      </c>
      <c r="W109" s="26">
        <f>COMPONENTES!$F$13</f>
        <v>10</v>
      </c>
      <c r="X109" s="26">
        <f>COMPONENTES!$F$13</f>
        <v>10</v>
      </c>
      <c r="Y109" s="26">
        <f>COMPONENTES!$F$13</f>
        <v>10</v>
      </c>
      <c r="Z109" s="26">
        <f>COMPONENTES!$F$13</f>
        <v>10</v>
      </c>
      <c r="AA109" s="26">
        <f>COMPONENTES!$F$13</f>
        <v>10</v>
      </c>
      <c r="AB109" s="26">
        <f>COMPONENTES!$F$13</f>
        <v>10</v>
      </c>
      <c r="AC109" s="48"/>
      <c r="AD109" s="48"/>
      <c r="AE109" s="48"/>
    </row>
    <row r="110" spans="1:31" ht="15.75" thickBot="1" x14ac:dyDescent="0.3">
      <c r="A110" s="440"/>
      <c r="B110" s="205"/>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06"/>
      <c r="AC110" s="48"/>
      <c r="AD110" s="48"/>
      <c r="AE110" s="48"/>
    </row>
    <row r="111" spans="1:31" x14ac:dyDescent="0.25">
      <c r="A111" s="440"/>
      <c r="B111" s="22" t="s">
        <v>123</v>
      </c>
      <c r="C111" s="32">
        <v>-1</v>
      </c>
      <c r="D111" s="32">
        <v>-1</v>
      </c>
      <c r="E111" s="32">
        <v>-1</v>
      </c>
      <c r="F111" s="32">
        <v>-1</v>
      </c>
      <c r="G111" s="32"/>
      <c r="H111" s="32">
        <v>-1</v>
      </c>
      <c r="I111" s="32">
        <v>-1</v>
      </c>
      <c r="J111" s="32">
        <v>-1</v>
      </c>
      <c r="K111" s="32">
        <v>-1</v>
      </c>
      <c r="L111" s="32">
        <v>-1</v>
      </c>
      <c r="M111" s="32">
        <v>-1</v>
      </c>
      <c r="N111" s="32">
        <v>-1</v>
      </c>
      <c r="O111" s="32">
        <v>-1</v>
      </c>
      <c r="P111" s="32">
        <v>-1</v>
      </c>
      <c r="Q111" s="32">
        <v>-1</v>
      </c>
      <c r="R111" s="32">
        <v>-1</v>
      </c>
      <c r="S111" s="32">
        <v>-1</v>
      </c>
      <c r="T111" s="32">
        <v>-1</v>
      </c>
      <c r="U111" s="32">
        <v>-1</v>
      </c>
      <c r="V111" s="32">
        <v>-1</v>
      </c>
      <c r="W111" s="32">
        <v>-1</v>
      </c>
      <c r="X111" s="32">
        <v>-1</v>
      </c>
      <c r="Y111" s="32">
        <v>-1</v>
      </c>
      <c r="Z111" s="32">
        <v>-1</v>
      </c>
      <c r="AA111" s="32">
        <v>-1</v>
      </c>
      <c r="AB111" s="32">
        <v>1</v>
      </c>
      <c r="AC111" s="48"/>
      <c r="AD111" s="48"/>
      <c r="AE111" s="49"/>
    </row>
    <row r="112" spans="1:31" x14ac:dyDescent="0.25">
      <c r="A112" s="440"/>
      <c r="B112" s="23" t="s">
        <v>124</v>
      </c>
      <c r="C112" s="20">
        <v>1</v>
      </c>
      <c r="D112" s="20">
        <v>0.5</v>
      </c>
      <c r="E112" s="20">
        <v>0.5</v>
      </c>
      <c r="F112" s="20">
        <v>0.5</v>
      </c>
      <c r="G112" s="20"/>
      <c r="H112" s="20">
        <v>0.5</v>
      </c>
      <c r="I112" s="20">
        <v>0.5</v>
      </c>
      <c r="J112" s="20">
        <v>1</v>
      </c>
      <c r="K112" s="20">
        <v>1</v>
      </c>
      <c r="L112" s="20">
        <v>0.1</v>
      </c>
      <c r="M112" s="20">
        <v>1</v>
      </c>
      <c r="N112" s="20">
        <v>0.1</v>
      </c>
      <c r="O112" s="20">
        <v>0.5</v>
      </c>
      <c r="P112" s="20">
        <v>1</v>
      </c>
      <c r="Q112" s="20">
        <v>1</v>
      </c>
      <c r="R112" s="20">
        <v>1</v>
      </c>
      <c r="S112" s="20">
        <v>0.5</v>
      </c>
      <c r="T112" s="20">
        <v>1</v>
      </c>
      <c r="U112" s="20">
        <v>0.1</v>
      </c>
      <c r="V112" s="20">
        <v>0.5</v>
      </c>
      <c r="W112" s="20">
        <v>0.1</v>
      </c>
      <c r="X112" s="20">
        <v>0.1</v>
      </c>
      <c r="Y112" s="20">
        <v>1</v>
      </c>
      <c r="Z112" s="20">
        <v>0.5</v>
      </c>
      <c r="AA112" s="20">
        <v>0.5</v>
      </c>
      <c r="AB112" s="20">
        <v>1</v>
      </c>
      <c r="AC112" s="48"/>
      <c r="AD112" s="48"/>
      <c r="AE112" s="49"/>
    </row>
    <row r="113" spans="1:31" x14ac:dyDescent="0.25">
      <c r="A113" s="440"/>
      <c r="B113" s="23" t="s">
        <v>126</v>
      </c>
      <c r="C113" s="20">
        <v>1</v>
      </c>
      <c r="D113" s="20">
        <v>1</v>
      </c>
      <c r="E113" s="20">
        <v>1</v>
      </c>
      <c r="F113" s="20">
        <v>1</v>
      </c>
      <c r="G113" s="20"/>
      <c r="H113" s="20">
        <v>1</v>
      </c>
      <c r="I113" s="20">
        <v>1</v>
      </c>
      <c r="J113" s="20">
        <v>2</v>
      </c>
      <c r="K113" s="20">
        <v>2</v>
      </c>
      <c r="L113" s="20">
        <v>2</v>
      </c>
      <c r="M113" s="20">
        <v>2</v>
      </c>
      <c r="N113" s="20">
        <v>1</v>
      </c>
      <c r="O113" s="20">
        <v>1</v>
      </c>
      <c r="P113" s="20">
        <v>2</v>
      </c>
      <c r="Q113" s="20">
        <v>1</v>
      </c>
      <c r="R113" s="20">
        <v>2</v>
      </c>
      <c r="S113" s="20">
        <v>2</v>
      </c>
      <c r="T113" s="20">
        <v>2</v>
      </c>
      <c r="U113" s="20">
        <v>1</v>
      </c>
      <c r="V113" s="20">
        <v>1</v>
      </c>
      <c r="W113" s="20">
        <v>1</v>
      </c>
      <c r="X113" s="20">
        <v>1</v>
      </c>
      <c r="Y113" s="20">
        <v>1</v>
      </c>
      <c r="Z113" s="20">
        <v>1</v>
      </c>
      <c r="AA113" s="20">
        <v>1</v>
      </c>
      <c r="AB113" s="20">
        <v>2</v>
      </c>
      <c r="AC113" s="48"/>
      <c r="AD113" s="48"/>
      <c r="AE113" s="49"/>
    </row>
    <row r="114" spans="1:31" x14ac:dyDescent="0.25">
      <c r="A114" s="440"/>
      <c r="B114" s="23" t="s">
        <v>125</v>
      </c>
      <c r="C114" s="20">
        <v>1</v>
      </c>
      <c r="D114" s="20">
        <v>1</v>
      </c>
      <c r="E114" s="20">
        <v>1</v>
      </c>
      <c r="F114" s="20">
        <v>1</v>
      </c>
      <c r="G114" s="20"/>
      <c r="H114" s="20">
        <v>1</v>
      </c>
      <c r="I114" s="20">
        <v>1</v>
      </c>
      <c r="J114" s="20">
        <v>2</v>
      </c>
      <c r="K114" s="20">
        <v>2</v>
      </c>
      <c r="L114" s="20">
        <v>1</v>
      </c>
      <c r="M114" s="20">
        <v>2</v>
      </c>
      <c r="N114" s="20">
        <v>1</v>
      </c>
      <c r="O114" s="20">
        <v>1</v>
      </c>
      <c r="P114" s="20">
        <v>2</v>
      </c>
      <c r="Q114" s="20">
        <v>2</v>
      </c>
      <c r="R114" s="20">
        <v>2</v>
      </c>
      <c r="S114" s="20">
        <v>2</v>
      </c>
      <c r="T114" s="20">
        <v>2</v>
      </c>
      <c r="U114" s="20">
        <v>1</v>
      </c>
      <c r="V114" s="20">
        <v>2</v>
      </c>
      <c r="W114" s="20">
        <v>1</v>
      </c>
      <c r="X114" s="20">
        <v>1</v>
      </c>
      <c r="Y114" s="20">
        <v>1</v>
      </c>
      <c r="Z114" s="20">
        <v>1</v>
      </c>
      <c r="AA114" s="20">
        <v>1</v>
      </c>
      <c r="AB114" s="20">
        <v>1</v>
      </c>
      <c r="AC114" s="48"/>
      <c r="AD114" s="48"/>
      <c r="AE114" s="48"/>
    </row>
    <row r="115" spans="1:31" x14ac:dyDescent="0.25">
      <c r="A115" s="440"/>
      <c r="B115" s="23" t="s">
        <v>127</v>
      </c>
      <c r="C115" s="20">
        <v>2</v>
      </c>
      <c r="D115" s="20">
        <v>1</v>
      </c>
      <c r="E115" s="20">
        <v>2</v>
      </c>
      <c r="F115" s="20">
        <v>2</v>
      </c>
      <c r="G115" s="20"/>
      <c r="H115" s="20">
        <v>1</v>
      </c>
      <c r="I115" s="20">
        <v>2</v>
      </c>
      <c r="J115" s="20">
        <v>2</v>
      </c>
      <c r="K115" s="20">
        <v>2</v>
      </c>
      <c r="L115" s="20">
        <v>1</v>
      </c>
      <c r="M115" s="20">
        <v>2</v>
      </c>
      <c r="N115" s="20">
        <v>1</v>
      </c>
      <c r="O115" s="20">
        <v>1</v>
      </c>
      <c r="P115" s="20">
        <v>2</v>
      </c>
      <c r="Q115" s="20">
        <v>1</v>
      </c>
      <c r="R115" s="20">
        <v>1</v>
      </c>
      <c r="S115" s="20">
        <v>2</v>
      </c>
      <c r="T115" s="20">
        <v>3</v>
      </c>
      <c r="U115" s="20">
        <v>1</v>
      </c>
      <c r="V115" s="20">
        <v>1</v>
      </c>
      <c r="W115" s="20">
        <v>1</v>
      </c>
      <c r="X115" s="20">
        <v>2</v>
      </c>
      <c r="Y115" s="20">
        <v>2</v>
      </c>
      <c r="Z115" s="20">
        <v>2</v>
      </c>
      <c r="AA115" s="20">
        <v>1</v>
      </c>
      <c r="AB115" s="20">
        <v>3</v>
      </c>
      <c r="AC115" s="48"/>
      <c r="AD115" s="48"/>
      <c r="AE115" s="48"/>
    </row>
    <row r="116" spans="1:31" x14ac:dyDescent="0.25">
      <c r="A116" s="440"/>
      <c r="B116" s="23" t="s">
        <v>140</v>
      </c>
      <c r="C116" s="20">
        <v>2</v>
      </c>
      <c r="D116" s="20">
        <v>1</v>
      </c>
      <c r="E116" s="20">
        <v>2</v>
      </c>
      <c r="F116" s="20">
        <v>2</v>
      </c>
      <c r="G116" s="20"/>
      <c r="H116" s="20">
        <v>2</v>
      </c>
      <c r="I116" s="20">
        <v>2</v>
      </c>
      <c r="J116" s="20">
        <v>2</v>
      </c>
      <c r="K116" s="20">
        <v>2</v>
      </c>
      <c r="L116" s="20">
        <v>2</v>
      </c>
      <c r="M116" s="20">
        <v>2</v>
      </c>
      <c r="N116" s="20">
        <v>2</v>
      </c>
      <c r="O116" s="20">
        <v>2</v>
      </c>
      <c r="P116" s="20">
        <v>2</v>
      </c>
      <c r="Q116" s="20">
        <v>2</v>
      </c>
      <c r="R116" s="20">
        <v>2</v>
      </c>
      <c r="S116" s="20">
        <v>2</v>
      </c>
      <c r="T116" s="20">
        <v>2</v>
      </c>
      <c r="U116" s="20">
        <v>1</v>
      </c>
      <c r="V116" s="20">
        <v>2</v>
      </c>
      <c r="W116" s="20">
        <v>2</v>
      </c>
      <c r="X116" s="20">
        <v>2</v>
      </c>
      <c r="Y116" s="20">
        <v>2</v>
      </c>
      <c r="Z116" s="20">
        <v>2</v>
      </c>
      <c r="AA116" s="20">
        <v>2</v>
      </c>
      <c r="AB116" s="20">
        <v>2</v>
      </c>
      <c r="AC116" s="48"/>
      <c r="AD116" s="48"/>
      <c r="AE116" s="48"/>
    </row>
    <row r="117" spans="1:31" ht="22.5" x14ac:dyDescent="0.25">
      <c r="A117" s="440"/>
      <c r="B117" s="31" t="s">
        <v>379</v>
      </c>
      <c r="C117" s="19">
        <f>C111*C112*(C113+C114+C115+C116)*C118</f>
        <v>-54</v>
      </c>
      <c r="D117" s="19">
        <f>D111*D112*(D113+D114+D115+D116)*D118</f>
        <v>-18</v>
      </c>
      <c r="E117" s="19">
        <f>E111*E112*(E113+E114+E115+E116)*E118</f>
        <v>-27</v>
      </c>
      <c r="F117" s="19">
        <f>F111*F112*(F113+F114+F115+F116)*F118</f>
        <v>-27</v>
      </c>
      <c r="G117" s="6"/>
      <c r="H117" s="19">
        <f t="shared" ref="H117:AB117" si="8">H111*H112*(H113+H114+H115+H116)*H118</f>
        <v>-22.5</v>
      </c>
      <c r="I117" s="19">
        <f t="shared" si="8"/>
        <v>-27</v>
      </c>
      <c r="J117" s="19">
        <f t="shared" si="8"/>
        <v>-72</v>
      </c>
      <c r="K117" s="19">
        <f t="shared" si="8"/>
        <v>-72</v>
      </c>
      <c r="L117" s="19">
        <f t="shared" si="8"/>
        <v>-5.4</v>
      </c>
      <c r="M117" s="19">
        <f t="shared" si="8"/>
        <v>-72</v>
      </c>
      <c r="N117" s="19">
        <f t="shared" si="8"/>
        <v>-4.5</v>
      </c>
      <c r="O117" s="19">
        <f t="shared" si="8"/>
        <v>-22.5</v>
      </c>
      <c r="P117" s="19">
        <f t="shared" si="8"/>
        <v>-72</v>
      </c>
      <c r="Q117" s="19">
        <f t="shared" si="8"/>
        <v>-54</v>
      </c>
      <c r="R117" s="19">
        <f t="shared" si="8"/>
        <v>-63</v>
      </c>
      <c r="S117" s="19">
        <f t="shared" si="8"/>
        <v>-36</v>
      </c>
      <c r="T117" s="19">
        <f t="shared" si="8"/>
        <v>-81</v>
      </c>
      <c r="U117" s="19">
        <f t="shared" si="8"/>
        <v>-3.6</v>
      </c>
      <c r="V117" s="19">
        <f t="shared" si="8"/>
        <v>-27</v>
      </c>
      <c r="W117" s="19">
        <f t="shared" si="8"/>
        <v>-4.5</v>
      </c>
      <c r="X117" s="19">
        <f t="shared" si="8"/>
        <v>-5.4</v>
      </c>
      <c r="Y117" s="19">
        <f t="shared" si="8"/>
        <v>-54</v>
      </c>
      <c r="Z117" s="19">
        <f t="shared" si="8"/>
        <v>-27</v>
      </c>
      <c r="AA117" s="19">
        <f t="shared" si="8"/>
        <v>-22.5</v>
      </c>
      <c r="AB117" s="207">
        <f t="shared" si="8"/>
        <v>72</v>
      </c>
      <c r="AC117" s="48"/>
      <c r="AD117" s="48"/>
      <c r="AE117" s="48"/>
    </row>
    <row r="118" spans="1:31" ht="15.75" thickBot="1" x14ac:dyDescent="0.3">
      <c r="A118" s="441"/>
      <c r="B118" s="25" t="s">
        <v>62</v>
      </c>
      <c r="C118" s="26">
        <f>COMPONENTES!$F$14</f>
        <v>9</v>
      </c>
      <c r="D118" s="26">
        <f>COMPONENTES!$F$14</f>
        <v>9</v>
      </c>
      <c r="E118" s="26">
        <f>COMPONENTES!$F$14</f>
        <v>9</v>
      </c>
      <c r="F118" s="26">
        <f>COMPONENTES!$F$14</f>
        <v>9</v>
      </c>
      <c r="G118" s="26"/>
      <c r="H118" s="26">
        <f>COMPONENTES!$F$14</f>
        <v>9</v>
      </c>
      <c r="I118" s="26">
        <f>COMPONENTES!$F$14</f>
        <v>9</v>
      </c>
      <c r="J118" s="26">
        <f>COMPONENTES!$F$14</f>
        <v>9</v>
      </c>
      <c r="K118" s="26">
        <f>COMPONENTES!$F$14</f>
        <v>9</v>
      </c>
      <c r="L118" s="26">
        <f>COMPONENTES!$F$14</f>
        <v>9</v>
      </c>
      <c r="M118" s="26">
        <f>COMPONENTES!$F$14</f>
        <v>9</v>
      </c>
      <c r="N118" s="26">
        <f>COMPONENTES!$F$14</f>
        <v>9</v>
      </c>
      <c r="O118" s="26">
        <f>COMPONENTES!$F$14</f>
        <v>9</v>
      </c>
      <c r="P118" s="26">
        <f>COMPONENTES!$F$14</f>
        <v>9</v>
      </c>
      <c r="Q118" s="26">
        <f>COMPONENTES!$F$14</f>
        <v>9</v>
      </c>
      <c r="R118" s="26">
        <f>COMPONENTES!$F$14</f>
        <v>9</v>
      </c>
      <c r="S118" s="26">
        <f>COMPONENTES!$F$14</f>
        <v>9</v>
      </c>
      <c r="T118" s="26">
        <f>COMPONENTES!$F$14</f>
        <v>9</v>
      </c>
      <c r="U118" s="26">
        <f>COMPONENTES!$F$14</f>
        <v>9</v>
      </c>
      <c r="V118" s="26">
        <f>COMPONENTES!$F$14</f>
        <v>9</v>
      </c>
      <c r="W118" s="26">
        <f>COMPONENTES!$F$14</f>
        <v>9</v>
      </c>
      <c r="X118" s="26">
        <f>COMPONENTES!$F$14</f>
        <v>9</v>
      </c>
      <c r="Y118" s="26">
        <f>COMPONENTES!$F$14</f>
        <v>9</v>
      </c>
      <c r="Z118" s="26">
        <f>COMPONENTES!$F$14</f>
        <v>9</v>
      </c>
      <c r="AA118" s="26">
        <f>COMPONENTES!$F$14</f>
        <v>9</v>
      </c>
      <c r="AB118" s="26">
        <f>COMPONENTES!$F$14</f>
        <v>9</v>
      </c>
      <c r="AC118" s="48"/>
      <c r="AD118" s="48"/>
      <c r="AE118" s="48"/>
    </row>
    <row r="119" spans="1:31" ht="15.75" thickBot="1" x14ac:dyDescent="0.3">
      <c r="A119" s="46"/>
      <c r="B119" s="41"/>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C119" s="48"/>
      <c r="AD119" s="48"/>
      <c r="AE119" s="48"/>
    </row>
    <row r="120" spans="1:31" x14ac:dyDescent="0.25">
      <c r="A120" s="439" t="s">
        <v>86</v>
      </c>
      <c r="B120" s="36" t="s">
        <v>123</v>
      </c>
      <c r="C120" s="32">
        <v>-1</v>
      </c>
      <c r="D120" s="32">
        <v>-1</v>
      </c>
      <c r="E120" s="32">
        <v>-1</v>
      </c>
      <c r="F120" s="32">
        <v>-1</v>
      </c>
      <c r="G120" s="32">
        <v>-1</v>
      </c>
      <c r="H120" s="32">
        <v>-1</v>
      </c>
      <c r="I120" s="32">
        <v>-1</v>
      </c>
      <c r="J120" s="32">
        <v>-1</v>
      </c>
      <c r="K120" s="32">
        <v>-1</v>
      </c>
      <c r="L120" s="32">
        <v>-1</v>
      </c>
      <c r="M120" s="32">
        <v>-1</v>
      </c>
      <c r="N120" s="32">
        <v>-1</v>
      </c>
      <c r="O120" s="32">
        <v>-1</v>
      </c>
      <c r="P120" s="32">
        <v>-1</v>
      </c>
      <c r="Q120" s="32">
        <v>-1</v>
      </c>
      <c r="R120" s="32">
        <v>-1</v>
      </c>
      <c r="S120" s="32">
        <v>-1</v>
      </c>
      <c r="T120" s="32">
        <v>-1</v>
      </c>
      <c r="U120" s="32">
        <v>-1</v>
      </c>
      <c r="V120" s="32">
        <v>-1</v>
      </c>
      <c r="W120" s="32">
        <v>-1</v>
      </c>
      <c r="X120" s="32">
        <v>-1</v>
      </c>
      <c r="Y120" s="32">
        <v>-1</v>
      </c>
      <c r="Z120" s="32">
        <v>-1</v>
      </c>
      <c r="AA120" s="32">
        <v>-1</v>
      </c>
      <c r="AB120" s="33"/>
      <c r="AC120" s="48"/>
      <c r="AD120" s="48"/>
      <c r="AE120" s="49"/>
    </row>
    <row r="121" spans="1:31" x14ac:dyDescent="0.25">
      <c r="A121" s="440"/>
      <c r="B121" s="37" t="s">
        <v>124</v>
      </c>
      <c r="C121" s="20">
        <v>0.5</v>
      </c>
      <c r="D121" s="20">
        <v>0.5</v>
      </c>
      <c r="E121" s="20">
        <v>0.5</v>
      </c>
      <c r="F121" s="20">
        <v>0.5</v>
      </c>
      <c r="G121" s="20">
        <v>0.5</v>
      </c>
      <c r="H121" s="20">
        <v>0.5</v>
      </c>
      <c r="I121" s="20">
        <v>0.5</v>
      </c>
      <c r="J121" s="20">
        <v>0.5</v>
      </c>
      <c r="K121" s="20">
        <v>0.1</v>
      </c>
      <c r="L121" s="20">
        <v>0.1</v>
      </c>
      <c r="M121" s="20">
        <v>1</v>
      </c>
      <c r="N121" s="20">
        <v>1</v>
      </c>
      <c r="O121" s="20">
        <v>0.1</v>
      </c>
      <c r="P121" s="20">
        <v>1</v>
      </c>
      <c r="Q121" s="20">
        <v>1</v>
      </c>
      <c r="R121" s="20">
        <v>0.1</v>
      </c>
      <c r="S121" s="20">
        <v>0.5</v>
      </c>
      <c r="T121" s="20">
        <v>0.5</v>
      </c>
      <c r="U121" s="20">
        <v>1</v>
      </c>
      <c r="V121" s="20">
        <v>0.5</v>
      </c>
      <c r="W121" s="20">
        <v>0.1</v>
      </c>
      <c r="X121" s="20">
        <v>0.1</v>
      </c>
      <c r="Y121" s="20">
        <v>0.5</v>
      </c>
      <c r="Z121" s="20">
        <v>0.1</v>
      </c>
      <c r="AA121" s="20">
        <v>1</v>
      </c>
      <c r="AB121" s="34"/>
      <c r="AC121" s="48"/>
      <c r="AD121" s="48"/>
      <c r="AE121" s="49"/>
    </row>
    <row r="122" spans="1:31" x14ac:dyDescent="0.25">
      <c r="A122" s="440"/>
      <c r="B122" s="37" t="s">
        <v>126</v>
      </c>
      <c r="C122" s="20">
        <v>1</v>
      </c>
      <c r="D122" s="20">
        <v>1</v>
      </c>
      <c r="E122" s="20">
        <v>1</v>
      </c>
      <c r="F122" s="20">
        <v>1</v>
      </c>
      <c r="G122" s="20">
        <v>1</v>
      </c>
      <c r="H122" s="20">
        <v>1</v>
      </c>
      <c r="I122" s="20">
        <v>1</v>
      </c>
      <c r="J122" s="20">
        <v>1</v>
      </c>
      <c r="K122" s="20">
        <v>1</v>
      </c>
      <c r="L122" s="20">
        <v>1</v>
      </c>
      <c r="M122" s="20">
        <v>1</v>
      </c>
      <c r="N122" s="20">
        <v>1</v>
      </c>
      <c r="O122" s="20">
        <v>1</v>
      </c>
      <c r="P122" s="20">
        <v>1</v>
      </c>
      <c r="Q122" s="20">
        <v>1</v>
      </c>
      <c r="R122" s="20">
        <v>1</v>
      </c>
      <c r="S122" s="20">
        <v>1</v>
      </c>
      <c r="T122" s="20">
        <v>1</v>
      </c>
      <c r="U122" s="20">
        <v>1</v>
      </c>
      <c r="V122" s="20">
        <v>1</v>
      </c>
      <c r="W122" s="20">
        <v>1</v>
      </c>
      <c r="X122" s="20">
        <v>1</v>
      </c>
      <c r="Y122" s="20">
        <v>1</v>
      </c>
      <c r="Z122" s="20">
        <v>1</v>
      </c>
      <c r="AA122" s="20">
        <v>1</v>
      </c>
      <c r="AB122" s="34"/>
      <c r="AC122" s="48"/>
      <c r="AD122" s="48"/>
      <c r="AE122" s="49"/>
    </row>
    <row r="123" spans="1:31" x14ac:dyDescent="0.25">
      <c r="A123" s="440"/>
      <c r="B123" s="37" t="s">
        <v>125</v>
      </c>
      <c r="C123" s="20">
        <v>1</v>
      </c>
      <c r="D123" s="20">
        <v>1</v>
      </c>
      <c r="E123" s="20">
        <v>1</v>
      </c>
      <c r="F123" s="20">
        <v>1</v>
      </c>
      <c r="G123" s="20">
        <v>1</v>
      </c>
      <c r="H123" s="20">
        <v>1</v>
      </c>
      <c r="I123" s="20">
        <v>1</v>
      </c>
      <c r="J123" s="20">
        <v>1</v>
      </c>
      <c r="K123" s="20">
        <v>1</v>
      </c>
      <c r="L123" s="20">
        <v>1</v>
      </c>
      <c r="M123" s="20">
        <v>1</v>
      </c>
      <c r="N123" s="20">
        <v>1</v>
      </c>
      <c r="O123" s="20">
        <v>1</v>
      </c>
      <c r="P123" s="20">
        <v>1</v>
      </c>
      <c r="Q123" s="20">
        <v>1</v>
      </c>
      <c r="R123" s="20">
        <v>1</v>
      </c>
      <c r="S123" s="20">
        <v>1</v>
      </c>
      <c r="T123" s="20">
        <v>1</v>
      </c>
      <c r="U123" s="20">
        <v>1</v>
      </c>
      <c r="V123" s="20">
        <v>1</v>
      </c>
      <c r="W123" s="20">
        <v>1</v>
      </c>
      <c r="X123" s="20">
        <v>1</v>
      </c>
      <c r="Y123" s="20">
        <v>1</v>
      </c>
      <c r="Z123" s="20">
        <v>1</v>
      </c>
      <c r="AA123" s="20">
        <v>1</v>
      </c>
      <c r="AB123" s="34"/>
      <c r="AC123" s="48"/>
      <c r="AD123" s="48"/>
      <c r="AE123" s="48"/>
    </row>
    <row r="124" spans="1:31" x14ac:dyDescent="0.25">
      <c r="A124" s="440"/>
      <c r="B124" s="37" t="s">
        <v>127</v>
      </c>
      <c r="C124" s="20">
        <v>2</v>
      </c>
      <c r="D124" s="20">
        <v>1</v>
      </c>
      <c r="E124" s="20">
        <v>1</v>
      </c>
      <c r="F124" s="20">
        <v>1</v>
      </c>
      <c r="G124" s="20">
        <v>1</v>
      </c>
      <c r="H124" s="20">
        <v>1</v>
      </c>
      <c r="I124" s="20">
        <v>1</v>
      </c>
      <c r="J124" s="20">
        <v>1</v>
      </c>
      <c r="K124" s="20">
        <v>1</v>
      </c>
      <c r="L124" s="20">
        <v>1</v>
      </c>
      <c r="M124" s="20">
        <v>2</v>
      </c>
      <c r="N124" s="20">
        <v>3</v>
      </c>
      <c r="O124" s="20">
        <v>1</v>
      </c>
      <c r="P124" s="20">
        <v>3</v>
      </c>
      <c r="Q124" s="20">
        <v>1</v>
      </c>
      <c r="R124" s="20">
        <v>1</v>
      </c>
      <c r="S124" s="20">
        <v>1</v>
      </c>
      <c r="T124" s="20">
        <v>1</v>
      </c>
      <c r="U124" s="20">
        <v>2</v>
      </c>
      <c r="V124" s="20">
        <v>1</v>
      </c>
      <c r="W124" s="20">
        <v>1</v>
      </c>
      <c r="X124" s="20">
        <v>1</v>
      </c>
      <c r="Y124" s="20">
        <v>1</v>
      </c>
      <c r="Z124" s="20">
        <v>1</v>
      </c>
      <c r="AA124" s="20">
        <v>2</v>
      </c>
      <c r="AB124" s="34"/>
      <c r="AC124" s="48"/>
      <c r="AD124" s="48"/>
      <c r="AE124" s="48"/>
    </row>
    <row r="125" spans="1:31" x14ac:dyDescent="0.25">
      <c r="A125" s="440"/>
      <c r="B125" s="37" t="s">
        <v>140</v>
      </c>
      <c r="C125" s="20">
        <v>2</v>
      </c>
      <c r="D125" s="20">
        <v>2</v>
      </c>
      <c r="E125" s="20">
        <v>2</v>
      </c>
      <c r="F125" s="20">
        <v>2</v>
      </c>
      <c r="G125" s="20">
        <v>2</v>
      </c>
      <c r="H125" s="20">
        <v>2</v>
      </c>
      <c r="I125" s="20">
        <v>2</v>
      </c>
      <c r="J125" s="20">
        <v>2</v>
      </c>
      <c r="K125" s="20">
        <v>1</v>
      </c>
      <c r="L125" s="20">
        <v>1</v>
      </c>
      <c r="M125" s="20">
        <v>2</v>
      </c>
      <c r="N125" s="20">
        <v>2</v>
      </c>
      <c r="O125" s="20">
        <v>1</v>
      </c>
      <c r="P125" s="20">
        <v>3</v>
      </c>
      <c r="Q125" s="20">
        <v>2</v>
      </c>
      <c r="R125" s="20">
        <v>1</v>
      </c>
      <c r="S125" s="20">
        <v>1</v>
      </c>
      <c r="T125" s="20">
        <v>1</v>
      </c>
      <c r="U125" s="20">
        <v>2</v>
      </c>
      <c r="V125" s="20">
        <v>2</v>
      </c>
      <c r="W125" s="20">
        <v>2</v>
      </c>
      <c r="X125" s="20">
        <v>2</v>
      </c>
      <c r="Y125" s="20">
        <v>2</v>
      </c>
      <c r="Z125" s="20">
        <v>1</v>
      </c>
      <c r="AA125" s="20">
        <v>2</v>
      </c>
      <c r="AB125" s="34"/>
      <c r="AC125" s="48"/>
      <c r="AD125" s="48"/>
      <c r="AE125" s="48"/>
    </row>
    <row r="126" spans="1:31" x14ac:dyDescent="0.25">
      <c r="A126" s="440"/>
      <c r="B126" s="38" t="s">
        <v>95</v>
      </c>
      <c r="C126" s="19">
        <f>C120*C121*(C122+C123+C124+C125)*C127</f>
        <v>-18</v>
      </c>
      <c r="D126" s="19">
        <f t="shared" ref="D126:AA126" si="9">D120*D121*(D122+D123+D124+D125)*D127</f>
        <v>-15</v>
      </c>
      <c r="E126" s="19">
        <f>E120*E121*(E122+E123+E124+E125)*E127</f>
        <v>-15</v>
      </c>
      <c r="F126" s="19">
        <f>F120*F121*(F122+F123+F124+F125)*F127</f>
        <v>-15</v>
      </c>
      <c r="G126" s="19">
        <f>G120*G121*(G122+G123+G124+G125)*G127</f>
        <v>-15</v>
      </c>
      <c r="H126" s="19">
        <f>H120*H121*(H122+H123+H124+H125)*H127</f>
        <v>-15</v>
      </c>
      <c r="I126" s="19">
        <f>I120*I121*(I122+I123+I124+I125)*I127</f>
        <v>-15</v>
      </c>
      <c r="J126" s="19">
        <f t="shared" si="9"/>
        <v>-15</v>
      </c>
      <c r="K126" s="19">
        <f t="shared" si="9"/>
        <v>-2.4000000000000004</v>
      </c>
      <c r="L126" s="19">
        <f t="shared" si="9"/>
        <v>-2.4000000000000004</v>
      </c>
      <c r="M126" s="19">
        <f t="shared" si="9"/>
        <v>-36</v>
      </c>
      <c r="N126" s="19">
        <f t="shared" si="9"/>
        <v>-42</v>
      </c>
      <c r="O126" s="19">
        <f t="shared" si="9"/>
        <v>-2.4000000000000004</v>
      </c>
      <c r="P126" s="19">
        <f t="shared" si="9"/>
        <v>-48</v>
      </c>
      <c r="Q126" s="19">
        <f t="shared" si="9"/>
        <v>-30</v>
      </c>
      <c r="R126" s="19">
        <f t="shared" si="9"/>
        <v>-2.4000000000000004</v>
      </c>
      <c r="S126" s="19">
        <f t="shared" si="9"/>
        <v>-12</v>
      </c>
      <c r="T126" s="19">
        <f t="shared" si="9"/>
        <v>-12</v>
      </c>
      <c r="U126" s="19">
        <f t="shared" si="9"/>
        <v>-36</v>
      </c>
      <c r="V126" s="19">
        <f t="shared" si="9"/>
        <v>-15</v>
      </c>
      <c r="W126" s="19">
        <f>W120*W121*(W122+W123+W124+W125)*W127</f>
        <v>-3</v>
      </c>
      <c r="X126" s="19">
        <f>X120*X121*(X122+X123+X124+X125)*X127</f>
        <v>-3</v>
      </c>
      <c r="Y126" s="19">
        <f>Y120*Y121*(Y122+Y123+Y124+Y125)*Y127</f>
        <v>-15</v>
      </c>
      <c r="Z126" s="19">
        <f t="shared" si="9"/>
        <v>-2.4000000000000004</v>
      </c>
      <c r="AA126" s="19">
        <f t="shared" si="9"/>
        <v>-36</v>
      </c>
      <c r="AB126" s="30"/>
      <c r="AC126" s="48"/>
      <c r="AD126" s="48"/>
      <c r="AE126" s="48"/>
    </row>
    <row r="127" spans="1:31" ht="15.75" thickBot="1" x14ac:dyDescent="0.3">
      <c r="A127" s="440"/>
      <c r="B127" s="39" t="s">
        <v>62</v>
      </c>
      <c r="C127" s="26">
        <f>COMPONENTES!$F$15</f>
        <v>6</v>
      </c>
      <c r="D127" s="26">
        <f>COMPONENTES!$F$15</f>
        <v>6</v>
      </c>
      <c r="E127" s="26">
        <f>COMPONENTES!$F$15</f>
        <v>6</v>
      </c>
      <c r="F127" s="26">
        <f>COMPONENTES!$F$15</f>
        <v>6</v>
      </c>
      <c r="G127" s="26">
        <f>COMPONENTES!$F$15</f>
        <v>6</v>
      </c>
      <c r="H127" s="26">
        <f>COMPONENTES!$F$15</f>
        <v>6</v>
      </c>
      <c r="I127" s="26">
        <f>COMPONENTES!$F$15</f>
        <v>6</v>
      </c>
      <c r="J127" s="26">
        <f>COMPONENTES!$F$15</f>
        <v>6</v>
      </c>
      <c r="K127" s="26">
        <f>COMPONENTES!$F$15</f>
        <v>6</v>
      </c>
      <c r="L127" s="26">
        <f>COMPONENTES!$F$15</f>
        <v>6</v>
      </c>
      <c r="M127" s="26">
        <f>COMPONENTES!$F$15</f>
        <v>6</v>
      </c>
      <c r="N127" s="26">
        <f>COMPONENTES!$F$15</f>
        <v>6</v>
      </c>
      <c r="O127" s="26">
        <f>COMPONENTES!$F$15</f>
        <v>6</v>
      </c>
      <c r="P127" s="26">
        <f>COMPONENTES!$F$15</f>
        <v>6</v>
      </c>
      <c r="Q127" s="26">
        <f>COMPONENTES!$F$15</f>
        <v>6</v>
      </c>
      <c r="R127" s="26">
        <f>COMPONENTES!$F$15</f>
        <v>6</v>
      </c>
      <c r="S127" s="26">
        <f>COMPONENTES!$F$15</f>
        <v>6</v>
      </c>
      <c r="T127" s="26">
        <f>COMPONENTES!$F$15</f>
        <v>6</v>
      </c>
      <c r="U127" s="26">
        <f>COMPONENTES!$F$15</f>
        <v>6</v>
      </c>
      <c r="V127" s="26">
        <f>COMPONENTES!$F$15</f>
        <v>6</v>
      </c>
      <c r="W127" s="26">
        <f>COMPONENTES!$F$15</f>
        <v>6</v>
      </c>
      <c r="X127" s="26">
        <f>COMPONENTES!$F$15</f>
        <v>6</v>
      </c>
      <c r="Y127" s="26">
        <f>COMPONENTES!$F$15</f>
        <v>6</v>
      </c>
      <c r="Z127" s="26">
        <f>COMPONENTES!$F$15</f>
        <v>6</v>
      </c>
      <c r="AA127" s="26">
        <f>COMPONENTES!$F$15</f>
        <v>6</v>
      </c>
      <c r="AB127" s="35"/>
      <c r="AC127" s="48"/>
      <c r="AD127" s="48"/>
      <c r="AE127" s="48"/>
    </row>
    <row r="128" spans="1:31" ht="15.75" thickBot="1" x14ac:dyDescent="0.3">
      <c r="A128" s="440"/>
      <c r="B128" s="41"/>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109"/>
      <c r="AC128" s="48"/>
      <c r="AD128" s="48"/>
      <c r="AE128" s="48"/>
    </row>
    <row r="129" spans="1:31" x14ac:dyDescent="0.25">
      <c r="A129" s="440"/>
      <c r="B129" s="36" t="s">
        <v>123</v>
      </c>
      <c r="C129" s="32">
        <v>-1</v>
      </c>
      <c r="D129" s="32"/>
      <c r="E129" s="32"/>
      <c r="F129" s="32"/>
      <c r="G129" s="32"/>
      <c r="H129" s="32"/>
      <c r="I129" s="32"/>
      <c r="J129" s="32">
        <v>-1</v>
      </c>
      <c r="K129" s="32">
        <v>-1</v>
      </c>
      <c r="L129" s="32"/>
      <c r="M129" s="32"/>
      <c r="N129" s="32"/>
      <c r="O129" s="32"/>
      <c r="P129" s="32">
        <v>-1</v>
      </c>
      <c r="Q129" s="32">
        <v>-1</v>
      </c>
      <c r="R129" s="32"/>
      <c r="S129" s="32">
        <v>-1</v>
      </c>
      <c r="T129" s="32">
        <v>-1</v>
      </c>
      <c r="U129" s="32"/>
      <c r="V129" s="32"/>
      <c r="W129" s="32"/>
      <c r="X129" s="32"/>
      <c r="Y129" s="32"/>
      <c r="Z129" s="32"/>
      <c r="AA129" s="32"/>
      <c r="AB129" s="33">
        <v>1</v>
      </c>
      <c r="AC129" s="48"/>
      <c r="AD129" s="48"/>
      <c r="AE129" s="49"/>
    </row>
    <row r="130" spans="1:31" x14ac:dyDescent="0.25">
      <c r="A130" s="440"/>
      <c r="B130" s="37" t="s">
        <v>124</v>
      </c>
      <c r="C130" s="20">
        <v>0.5</v>
      </c>
      <c r="D130" s="20"/>
      <c r="E130" s="20"/>
      <c r="F130" s="20"/>
      <c r="G130" s="20"/>
      <c r="H130" s="20"/>
      <c r="I130" s="20"/>
      <c r="J130" s="20">
        <v>0.5</v>
      </c>
      <c r="K130" s="20">
        <v>1</v>
      </c>
      <c r="L130" s="20"/>
      <c r="M130" s="20"/>
      <c r="N130" s="20"/>
      <c r="O130" s="20"/>
      <c r="P130" s="20">
        <v>0.5</v>
      </c>
      <c r="Q130" s="20">
        <v>1</v>
      </c>
      <c r="R130" s="20"/>
      <c r="S130" s="20">
        <v>0.1</v>
      </c>
      <c r="T130" s="20">
        <v>1</v>
      </c>
      <c r="U130" s="20"/>
      <c r="V130" s="20"/>
      <c r="W130" s="20"/>
      <c r="X130" s="20"/>
      <c r="Y130" s="20"/>
      <c r="Z130" s="20"/>
      <c r="AA130" s="20"/>
      <c r="AB130" s="34">
        <v>0.5</v>
      </c>
      <c r="AC130" s="48"/>
      <c r="AD130" s="48"/>
      <c r="AE130" s="49"/>
    </row>
    <row r="131" spans="1:31" x14ac:dyDescent="0.25">
      <c r="A131" s="440"/>
      <c r="B131" s="37" t="s">
        <v>126</v>
      </c>
      <c r="C131" s="20">
        <v>2</v>
      </c>
      <c r="D131" s="20"/>
      <c r="E131" s="20"/>
      <c r="F131" s="20"/>
      <c r="G131" s="20"/>
      <c r="H131" s="20"/>
      <c r="I131" s="20"/>
      <c r="J131" s="20">
        <v>2</v>
      </c>
      <c r="K131" s="20">
        <v>2</v>
      </c>
      <c r="L131" s="20"/>
      <c r="M131" s="20"/>
      <c r="N131" s="20"/>
      <c r="O131" s="20"/>
      <c r="P131" s="20">
        <v>2</v>
      </c>
      <c r="Q131" s="20">
        <v>2</v>
      </c>
      <c r="R131" s="20"/>
      <c r="S131" s="20">
        <v>2</v>
      </c>
      <c r="T131" s="20">
        <v>2</v>
      </c>
      <c r="U131" s="20"/>
      <c r="V131" s="20"/>
      <c r="W131" s="20"/>
      <c r="X131" s="20"/>
      <c r="Y131" s="20"/>
      <c r="Z131" s="20"/>
      <c r="AA131" s="20"/>
      <c r="AB131" s="34">
        <v>2</v>
      </c>
      <c r="AC131" s="48"/>
      <c r="AD131" s="48"/>
      <c r="AE131" s="49"/>
    </row>
    <row r="132" spans="1:31" x14ac:dyDescent="0.25">
      <c r="A132" s="440"/>
      <c r="B132" s="37" t="s">
        <v>125</v>
      </c>
      <c r="C132" s="20">
        <v>1</v>
      </c>
      <c r="D132" s="20"/>
      <c r="E132" s="20"/>
      <c r="F132" s="20"/>
      <c r="G132" s="20"/>
      <c r="H132" s="20"/>
      <c r="I132" s="20"/>
      <c r="J132" s="20">
        <v>1</v>
      </c>
      <c r="K132" s="20">
        <v>2</v>
      </c>
      <c r="L132" s="20"/>
      <c r="M132" s="20"/>
      <c r="N132" s="20"/>
      <c r="O132" s="20"/>
      <c r="P132" s="20">
        <v>2</v>
      </c>
      <c r="Q132" s="20">
        <v>2</v>
      </c>
      <c r="R132" s="20"/>
      <c r="S132" s="20">
        <v>1</v>
      </c>
      <c r="T132" s="20">
        <v>1</v>
      </c>
      <c r="U132" s="20"/>
      <c r="V132" s="20"/>
      <c r="W132" s="20"/>
      <c r="X132" s="20"/>
      <c r="Y132" s="20"/>
      <c r="Z132" s="20"/>
      <c r="AA132" s="20"/>
      <c r="AB132" s="34">
        <v>1</v>
      </c>
      <c r="AC132" s="48"/>
      <c r="AD132" s="48"/>
      <c r="AE132" s="48"/>
    </row>
    <row r="133" spans="1:31" x14ac:dyDescent="0.25">
      <c r="A133" s="440"/>
      <c r="B133" s="37" t="s">
        <v>127</v>
      </c>
      <c r="C133" s="20">
        <v>1</v>
      </c>
      <c r="D133" s="20"/>
      <c r="E133" s="20"/>
      <c r="F133" s="20"/>
      <c r="G133" s="20"/>
      <c r="H133" s="20"/>
      <c r="I133" s="20"/>
      <c r="J133" s="20">
        <v>1</v>
      </c>
      <c r="K133" s="20">
        <v>2</v>
      </c>
      <c r="L133" s="20"/>
      <c r="M133" s="20"/>
      <c r="N133" s="20"/>
      <c r="O133" s="20"/>
      <c r="P133" s="20">
        <v>1</v>
      </c>
      <c r="Q133" s="20">
        <v>1</v>
      </c>
      <c r="R133" s="20"/>
      <c r="S133" s="20">
        <v>1</v>
      </c>
      <c r="T133" s="20">
        <v>3</v>
      </c>
      <c r="U133" s="20"/>
      <c r="V133" s="20"/>
      <c r="W133" s="20"/>
      <c r="X133" s="20"/>
      <c r="Y133" s="20"/>
      <c r="Z133" s="20"/>
      <c r="AA133" s="20"/>
      <c r="AB133" s="34">
        <v>2</v>
      </c>
      <c r="AC133" s="48"/>
      <c r="AD133" s="48"/>
      <c r="AE133" s="48"/>
    </row>
    <row r="134" spans="1:31" x14ac:dyDescent="0.25">
      <c r="A134" s="440"/>
      <c r="B134" s="37" t="s">
        <v>140</v>
      </c>
      <c r="C134" s="20">
        <v>1</v>
      </c>
      <c r="D134" s="20"/>
      <c r="E134" s="20"/>
      <c r="F134" s="20"/>
      <c r="G134" s="20"/>
      <c r="H134" s="20"/>
      <c r="I134" s="20"/>
      <c r="J134" s="20">
        <v>1</v>
      </c>
      <c r="K134" s="20">
        <v>2</v>
      </c>
      <c r="L134" s="20"/>
      <c r="M134" s="20"/>
      <c r="N134" s="20"/>
      <c r="O134" s="20"/>
      <c r="P134" s="20">
        <v>1</v>
      </c>
      <c r="Q134" s="20">
        <v>1</v>
      </c>
      <c r="R134" s="20"/>
      <c r="S134" s="20">
        <v>1</v>
      </c>
      <c r="T134" s="20">
        <v>2</v>
      </c>
      <c r="U134" s="20"/>
      <c r="V134" s="20"/>
      <c r="W134" s="20"/>
      <c r="X134" s="20"/>
      <c r="Y134" s="20"/>
      <c r="Z134" s="20"/>
      <c r="AA134" s="20"/>
      <c r="AB134" s="34">
        <v>2</v>
      </c>
      <c r="AC134" s="48"/>
      <c r="AD134" s="48"/>
      <c r="AE134" s="48"/>
    </row>
    <row r="135" spans="1:31" x14ac:dyDescent="0.25">
      <c r="A135" s="440"/>
      <c r="B135" s="38" t="s">
        <v>137</v>
      </c>
      <c r="C135" s="19">
        <f>C129*C130*(C131+C132+C133+C134)*C136</f>
        <v>-12.5</v>
      </c>
      <c r="D135" s="6"/>
      <c r="E135" s="6"/>
      <c r="F135" s="6"/>
      <c r="G135" s="6"/>
      <c r="H135" s="6"/>
      <c r="I135" s="6"/>
      <c r="J135" s="19">
        <f>J129*J130*(J131+J132+J133+J134)*J136</f>
        <v>-12.5</v>
      </c>
      <c r="K135" s="19">
        <f>K129*K130*(K131+K132+K133+K134)*K136</f>
        <v>-40</v>
      </c>
      <c r="L135" s="6"/>
      <c r="M135" s="6"/>
      <c r="N135" s="6"/>
      <c r="O135" s="6"/>
      <c r="P135" s="19">
        <f>P129*P130*(P131+P132+P133+P134)*P136</f>
        <v>-15</v>
      </c>
      <c r="Q135" s="19">
        <f>Q129*Q130*(Q131+Q132+Q133+Q134)*Q136</f>
        <v>-30</v>
      </c>
      <c r="R135" s="6"/>
      <c r="S135" s="19">
        <f>S129*S130*(S131+S132+S133+S134)*S136</f>
        <v>-2.5</v>
      </c>
      <c r="T135" s="19">
        <f>T129*T130*(T131+T132+T133+T134)*T136</f>
        <v>-40</v>
      </c>
      <c r="U135" s="6"/>
      <c r="V135" s="6"/>
      <c r="W135" s="6"/>
      <c r="X135" s="6"/>
      <c r="Y135" s="6"/>
      <c r="Z135" s="6"/>
      <c r="AA135" s="6"/>
      <c r="AB135" s="207">
        <f>AB129*AB130*(AB131+AB132+AB133+AB134)*AB136</f>
        <v>17.5</v>
      </c>
      <c r="AC135" s="48"/>
      <c r="AD135" s="48"/>
      <c r="AE135" s="48"/>
    </row>
    <row r="136" spans="1:31" ht="15.75" thickBot="1" x14ac:dyDescent="0.3">
      <c r="A136" s="440"/>
      <c r="B136" s="39" t="s">
        <v>62</v>
      </c>
      <c r="C136" s="26">
        <f>COMPONENTES!$F$16</f>
        <v>5</v>
      </c>
      <c r="D136" s="26"/>
      <c r="E136" s="26"/>
      <c r="F136" s="26"/>
      <c r="G136" s="26"/>
      <c r="H136" s="26"/>
      <c r="I136" s="26"/>
      <c r="J136" s="26">
        <f>COMPONENTES!$F$16</f>
        <v>5</v>
      </c>
      <c r="K136" s="26">
        <f>COMPONENTES!$F$16</f>
        <v>5</v>
      </c>
      <c r="L136" s="26"/>
      <c r="M136" s="26"/>
      <c r="N136" s="26"/>
      <c r="O136" s="26"/>
      <c r="P136" s="26">
        <f>COMPONENTES!$F$16</f>
        <v>5</v>
      </c>
      <c r="Q136" s="26">
        <f>COMPONENTES!$F$16</f>
        <v>5</v>
      </c>
      <c r="R136" s="26"/>
      <c r="S136" s="26">
        <f>COMPONENTES!$F$16</f>
        <v>5</v>
      </c>
      <c r="T136" s="26">
        <f>COMPONENTES!$F$16</f>
        <v>5</v>
      </c>
      <c r="U136" s="26"/>
      <c r="V136" s="26"/>
      <c r="W136" s="26"/>
      <c r="X136" s="26"/>
      <c r="Y136" s="26"/>
      <c r="Z136" s="26"/>
      <c r="AA136" s="26"/>
      <c r="AB136" s="26">
        <f>COMPONENTES!$F$16</f>
        <v>5</v>
      </c>
      <c r="AC136" s="48"/>
      <c r="AD136" s="48"/>
      <c r="AE136" s="48"/>
    </row>
    <row r="137" spans="1:31" ht="15.75" thickBot="1" x14ac:dyDescent="0.3">
      <c r="A137" s="440"/>
      <c r="B137" s="44"/>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7"/>
      <c r="AC137" s="48"/>
      <c r="AD137" s="48"/>
      <c r="AE137" s="48"/>
    </row>
    <row r="138" spans="1:31" x14ac:dyDescent="0.25">
      <c r="A138" s="440"/>
      <c r="B138" s="36" t="s">
        <v>123</v>
      </c>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3">
        <v>1</v>
      </c>
      <c r="AC138" s="48"/>
      <c r="AD138" s="48"/>
      <c r="AE138" s="49"/>
    </row>
    <row r="139" spans="1:31" x14ac:dyDescent="0.25">
      <c r="A139" s="440"/>
      <c r="B139" s="37" t="s">
        <v>124</v>
      </c>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34">
        <v>0.5</v>
      </c>
      <c r="AC139" s="48"/>
      <c r="AD139" s="48"/>
      <c r="AE139" s="49"/>
    </row>
    <row r="140" spans="1:31" x14ac:dyDescent="0.25">
      <c r="A140" s="440"/>
      <c r="B140" s="37" t="s">
        <v>126</v>
      </c>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34">
        <v>2</v>
      </c>
      <c r="AC140" s="48"/>
      <c r="AD140" s="48"/>
      <c r="AE140" s="49"/>
    </row>
    <row r="141" spans="1:31" x14ac:dyDescent="0.25">
      <c r="A141" s="440"/>
      <c r="B141" s="37" t="s">
        <v>125</v>
      </c>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34">
        <v>1</v>
      </c>
      <c r="AC141" s="48"/>
      <c r="AD141" s="48"/>
      <c r="AE141" s="48"/>
    </row>
    <row r="142" spans="1:31" x14ac:dyDescent="0.25">
      <c r="A142" s="440"/>
      <c r="B142" s="37" t="s">
        <v>127</v>
      </c>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34">
        <v>1</v>
      </c>
    </row>
    <row r="143" spans="1:31" x14ac:dyDescent="0.25">
      <c r="A143" s="440"/>
      <c r="B143" s="37" t="s">
        <v>140</v>
      </c>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34">
        <v>3</v>
      </c>
    </row>
    <row r="144" spans="1:31" x14ac:dyDescent="0.25">
      <c r="A144" s="440"/>
      <c r="B144" s="38" t="s">
        <v>136</v>
      </c>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56">
        <f>AB138*AB139*(AB140+AB141+AB142+AB143)*AB145</f>
        <v>10.5</v>
      </c>
    </row>
    <row r="145" spans="1:31" ht="15.75" thickBot="1" x14ac:dyDescent="0.3">
      <c r="A145" s="440"/>
      <c r="B145" s="39" t="s">
        <v>62</v>
      </c>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35">
        <f>COMPONENTES!$F$17</f>
        <v>3</v>
      </c>
    </row>
    <row r="146" spans="1:31" ht="15.75" thickBot="1" x14ac:dyDescent="0.3">
      <c r="A146" s="440"/>
      <c r="B146" s="41"/>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109"/>
      <c r="AB146" s="206"/>
    </row>
    <row r="147" spans="1:31" x14ac:dyDescent="0.25">
      <c r="A147" s="440"/>
      <c r="B147" s="36" t="s">
        <v>123</v>
      </c>
      <c r="C147" s="32"/>
      <c r="D147" s="32"/>
      <c r="E147" s="32"/>
      <c r="F147" s="32"/>
      <c r="G147" s="32"/>
      <c r="H147" s="32"/>
      <c r="I147" s="32"/>
      <c r="J147" s="32"/>
      <c r="K147" s="32"/>
      <c r="L147" s="32"/>
      <c r="M147" s="32"/>
      <c r="N147" s="32"/>
      <c r="O147" s="32"/>
      <c r="P147" s="32"/>
      <c r="Q147" s="32"/>
      <c r="R147" s="32"/>
      <c r="S147" s="32"/>
      <c r="T147" s="32"/>
      <c r="U147" s="32"/>
      <c r="V147" s="32"/>
      <c r="W147" s="32"/>
      <c r="X147" s="32">
        <v>-1</v>
      </c>
      <c r="Y147" s="32"/>
      <c r="Z147" s="32"/>
      <c r="AA147" s="33"/>
      <c r="AB147" s="33"/>
      <c r="AC147" s="48"/>
      <c r="AD147" s="48"/>
      <c r="AE147" s="49"/>
    </row>
    <row r="148" spans="1:31" x14ac:dyDescent="0.25">
      <c r="A148" s="440"/>
      <c r="B148" s="37" t="s">
        <v>124</v>
      </c>
      <c r="C148" s="20"/>
      <c r="D148" s="20"/>
      <c r="E148" s="20"/>
      <c r="F148" s="20"/>
      <c r="G148" s="20"/>
      <c r="H148" s="20"/>
      <c r="I148" s="20"/>
      <c r="J148" s="20"/>
      <c r="K148" s="20"/>
      <c r="L148" s="20"/>
      <c r="M148" s="20"/>
      <c r="N148" s="20"/>
      <c r="O148" s="20"/>
      <c r="P148" s="20"/>
      <c r="Q148" s="20"/>
      <c r="R148" s="20"/>
      <c r="S148" s="20"/>
      <c r="T148" s="20"/>
      <c r="U148" s="20"/>
      <c r="V148" s="20"/>
      <c r="W148" s="20"/>
      <c r="X148" s="20">
        <v>1</v>
      </c>
      <c r="Y148" s="20"/>
      <c r="Z148" s="20"/>
      <c r="AA148" s="34"/>
      <c r="AB148" s="34"/>
      <c r="AC148" s="48"/>
      <c r="AD148" s="48"/>
      <c r="AE148" s="49"/>
    </row>
    <row r="149" spans="1:31" x14ac:dyDescent="0.25">
      <c r="A149" s="440"/>
      <c r="B149" s="37" t="s">
        <v>126</v>
      </c>
      <c r="C149" s="20"/>
      <c r="D149" s="20"/>
      <c r="E149" s="20"/>
      <c r="F149" s="20"/>
      <c r="G149" s="20"/>
      <c r="H149" s="20"/>
      <c r="I149" s="20"/>
      <c r="J149" s="20"/>
      <c r="K149" s="20"/>
      <c r="L149" s="20"/>
      <c r="M149" s="20"/>
      <c r="N149" s="20"/>
      <c r="O149" s="20"/>
      <c r="P149" s="20"/>
      <c r="Q149" s="20"/>
      <c r="R149" s="20"/>
      <c r="S149" s="20"/>
      <c r="T149" s="20"/>
      <c r="U149" s="20"/>
      <c r="V149" s="20"/>
      <c r="W149" s="20"/>
      <c r="X149" s="20">
        <v>1</v>
      </c>
      <c r="Y149" s="20"/>
      <c r="Z149" s="20"/>
      <c r="AA149" s="34"/>
      <c r="AB149" s="34"/>
      <c r="AC149" s="48"/>
      <c r="AD149" s="48"/>
      <c r="AE149" s="49"/>
    </row>
    <row r="150" spans="1:31" x14ac:dyDescent="0.25">
      <c r="A150" s="440"/>
      <c r="B150" s="37" t="s">
        <v>125</v>
      </c>
      <c r="C150" s="20"/>
      <c r="D150" s="20"/>
      <c r="E150" s="20"/>
      <c r="F150" s="20"/>
      <c r="G150" s="20"/>
      <c r="H150" s="20"/>
      <c r="I150" s="20"/>
      <c r="J150" s="20"/>
      <c r="K150" s="20"/>
      <c r="L150" s="20"/>
      <c r="M150" s="20"/>
      <c r="N150" s="20"/>
      <c r="O150" s="20"/>
      <c r="P150" s="20"/>
      <c r="Q150" s="20"/>
      <c r="R150" s="20"/>
      <c r="S150" s="20"/>
      <c r="T150" s="20"/>
      <c r="U150" s="20"/>
      <c r="V150" s="20"/>
      <c r="W150" s="20"/>
      <c r="X150" s="20">
        <v>1</v>
      </c>
      <c r="Y150" s="20"/>
      <c r="Z150" s="20"/>
      <c r="AA150" s="34"/>
      <c r="AB150" s="34"/>
    </row>
    <row r="151" spans="1:31" x14ac:dyDescent="0.25">
      <c r="A151" s="440"/>
      <c r="B151" s="37" t="s">
        <v>127</v>
      </c>
      <c r="C151" s="20"/>
      <c r="D151" s="20"/>
      <c r="E151" s="20"/>
      <c r="F151" s="20"/>
      <c r="G151" s="20"/>
      <c r="H151" s="20"/>
      <c r="I151" s="20"/>
      <c r="J151" s="20"/>
      <c r="K151" s="20"/>
      <c r="L151" s="20"/>
      <c r="M151" s="20"/>
      <c r="N151" s="20"/>
      <c r="O151" s="20"/>
      <c r="P151" s="20"/>
      <c r="Q151" s="20"/>
      <c r="R151" s="20"/>
      <c r="S151" s="20"/>
      <c r="T151" s="20"/>
      <c r="U151" s="20"/>
      <c r="V151" s="20"/>
      <c r="W151" s="20"/>
      <c r="X151" s="20">
        <v>2</v>
      </c>
      <c r="Y151" s="20"/>
      <c r="Z151" s="20"/>
      <c r="AA151" s="34"/>
      <c r="AB151" s="34"/>
    </row>
    <row r="152" spans="1:31" x14ac:dyDescent="0.25">
      <c r="A152" s="440"/>
      <c r="B152" s="37" t="s">
        <v>140</v>
      </c>
      <c r="C152" s="20"/>
      <c r="D152" s="20"/>
      <c r="E152" s="20"/>
      <c r="F152" s="20"/>
      <c r="G152" s="20"/>
      <c r="H152" s="20"/>
      <c r="I152" s="20"/>
      <c r="J152" s="20"/>
      <c r="K152" s="20"/>
      <c r="L152" s="20"/>
      <c r="M152" s="20"/>
      <c r="N152" s="20"/>
      <c r="O152" s="20"/>
      <c r="P152" s="20"/>
      <c r="Q152" s="20"/>
      <c r="R152" s="20"/>
      <c r="S152" s="20"/>
      <c r="T152" s="20"/>
      <c r="U152" s="20"/>
      <c r="V152" s="20"/>
      <c r="W152" s="20"/>
      <c r="X152" s="20">
        <v>2</v>
      </c>
      <c r="Y152" s="20"/>
      <c r="Z152" s="20"/>
      <c r="AA152" s="34"/>
      <c r="AB152" s="34"/>
    </row>
    <row r="153" spans="1:31" ht="22.5" x14ac:dyDescent="0.25">
      <c r="A153" s="440"/>
      <c r="B153" s="38" t="s">
        <v>138</v>
      </c>
      <c r="C153" s="6"/>
      <c r="D153" s="6"/>
      <c r="E153" s="6"/>
      <c r="F153" s="6"/>
      <c r="G153" s="6"/>
      <c r="H153" s="6"/>
      <c r="I153" s="6"/>
      <c r="J153" s="6"/>
      <c r="K153" s="6"/>
      <c r="L153" s="6"/>
      <c r="M153" s="6"/>
      <c r="N153" s="6"/>
      <c r="O153" s="6"/>
      <c r="P153" s="6"/>
      <c r="Q153" s="6"/>
      <c r="R153" s="6"/>
      <c r="S153" s="6"/>
      <c r="T153" s="6"/>
      <c r="U153" s="6"/>
      <c r="V153" s="6"/>
      <c r="W153" s="6"/>
      <c r="X153" s="19">
        <f>X147*X148*(X149+X150+X151+X152)*X154</f>
        <v>-24</v>
      </c>
      <c r="Y153" s="6"/>
      <c r="Z153" s="6"/>
      <c r="AA153" s="30"/>
      <c r="AB153" s="30"/>
    </row>
    <row r="154" spans="1:31" ht="15.75" thickBot="1" x14ac:dyDescent="0.3">
      <c r="A154" s="440"/>
      <c r="B154" s="39" t="s">
        <v>62</v>
      </c>
      <c r="C154" s="26"/>
      <c r="D154" s="26"/>
      <c r="E154" s="26"/>
      <c r="F154" s="26"/>
      <c r="G154" s="57"/>
      <c r="H154" s="26"/>
      <c r="I154" s="26"/>
      <c r="J154" s="26"/>
      <c r="K154" s="26"/>
      <c r="L154" s="26"/>
      <c r="M154" s="26"/>
      <c r="N154" s="26"/>
      <c r="O154" s="26"/>
      <c r="P154" s="26"/>
      <c r="Q154" s="26"/>
      <c r="R154" s="26"/>
      <c r="S154" s="26"/>
      <c r="T154" s="26"/>
      <c r="U154" s="26"/>
      <c r="V154" s="26"/>
      <c r="W154" s="26"/>
      <c r="X154" s="26">
        <f>COMPONENTES!$F$19</f>
        <v>4</v>
      </c>
      <c r="Y154" s="26"/>
      <c r="Z154" s="26"/>
      <c r="AA154" s="35"/>
      <c r="AB154" s="35"/>
    </row>
    <row r="155" spans="1:31" ht="15.75" thickBot="1" x14ac:dyDescent="0.3">
      <c r="A155" s="440"/>
      <c r="B155" s="41"/>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row>
    <row r="156" spans="1:31" x14ac:dyDescent="0.25">
      <c r="A156" s="440"/>
      <c r="B156" s="36" t="s">
        <v>123</v>
      </c>
      <c r="C156" s="32">
        <v>-1</v>
      </c>
      <c r="D156" s="32"/>
      <c r="E156" s="32">
        <v>-1</v>
      </c>
      <c r="F156" s="32">
        <v>-1</v>
      </c>
      <c r="G156" s="32">
        <v>-1</v>
      </c>
      <c r="H156" s="32">
        <v>-1</v>
      </c>
      <c r="I156" s="32">
        <v>-1</v>
      </c>
      <c r="J156" s="32">
        <v>-1</v>
      </c>
      <c r="K156" s="32">
        <v>-1</v>
      </c>
      <c r="L156" s="32">
        <v>-1</v>
      </c>
      <c r="M156" s="32">
        <v>-1</v>
      </c>
      <c r="N156" s="32">
        <v>-1</v>
      </c>
      <c r="O156" s="32">
        <v>-1</v>
      </c>
      <c r="P156" s="32">
        <v>-1</v>
      </c>
      <c r="Q156" s="32">
        <v>-1</v>
      </c>
      <c r="R156" s="32">
        <v>-1</v>
      </c>
      <c r="S156" s="32">
        <v>-1</v>
      </c>
      <c r="T156" s="32">
        <v>-1</v>
      </c>
      <c r="U156" s="32">
        <v>-1</v>
      </c>
      <c r="V156" s="32">
        <v>-1</v>
      </c>
      <c r="W156" s="32">
        <v>-1</v>
      </c>
      <c r="X156" s="32">
        <v>-1</v>
      </c>
      <c r="Y156" s="32">
        <v>-1</v>
      </c>
      <c r="Z156" s="32">
        <v>-1</v>
      </c>
      <c r="AA156" s="32">
        <v>-1</v>
      </c>
      <c r="AB156" s="33"/>
      <c r="AC156" s="48"/>
      <c r="AD156" s="48"/>
      <c r="AE156" s="49"/>
    </row>
    <row r="157" spans="1:31" x14ac:dyDescent="0.25">
      <c r="A157" s="440"/>
      <c r="B157" s="37" t="s">
        <v>124</v>
      </c>
      <c r="C157" s="20">
        <v>1</v>
      </c>
      <c r="D157" s="20"/>
      <c r="E157" s="20">
        <v>1</v>
      </c>
      <c r="F157" s="20">
        <v>1</v>
      </c>
      <c r="G157" s="20">
        <v>1</v>
      </c>
      <c r="H157" s="20">
        <v>1</v>
      </c>
      <c r="I157" s="20">
        <v>0.5</v>
      </c>
      <c r="J157" s="20">
        <v>0.5</v>
      </c>
      <c r="K157" s="20">
        <v>1</v>
      </c>
      <c r="L157" s="20">
        <v>1</v>
      </c>
      <c r="M157" s="20">
        <v>1</v>
      </c>
      <c r="N157" s="20">
        <v>1</v>
      </c>
      <c r="O157" s="20">
        <v>0.1</v>
      </c>
      <c r="P157" s="20">
        <v>1</v>
      </c>
      <c r="Q157" s="20">
        <v>1</v>
      </c>
      <c r="R157" s="20">
        <v>1</v>
      </c>
      <c r="S157" s="20">
        <v>0.5</v>
      </c>
      <c r="T157" s="20">
        <v>1</v>
      </c>
      <c r="U157" s="20">
        <v>1</v>
      </c>
      <c r="V157" s="20">
        <v>1</v>
      </c>
      <c r="W157" s="20">
        <v>1</v>
      </c>
      <c r="X157" s="20">
        <v>1</v>
      </c>
      <c r="Y157" s="20">
        <v>0.1</v>
      </c>
      <c r="Z157" s="20">
        <v>0.5</v>
      </c>
      <c r="AA157" s="20">
        <v>1</v>
      </c>
      <c r="AB157" s="34"/>
      <c r="AC157" s="48"/>
      <c r="AD157" s="48"/>
      <c r="AE157" s="49"/>
    </row>
    <row r="158" spans="1:31" x14ac:dyDescent="0.25">
      <c r="A158" s="440"/>
      <c r="B158" s="37" t="s">
        <v>126</v>
      </c>
      <c r="C158" s="20">
        <v>1</v>
      </c>
      <c r="D158" s="20"/>
      <c r="E158" s="20">
        <v>1</v>
      </c>
      <c r="F158" s="20">
        <v>1</v>
      </c>
      <c r="G158" s="20">
        <v>1</v>
      </c>
      <c r="H158" s="20">
        <v>1</v>
      </c>
      <c r="I158" s="20">
        <v>1</v>
      </c>
      <c r="J158" s="20">
        <v>1</v>
      </c>
      <c r="K158" s="20">
        <v>1</v>
      </c>
      <c r="L158" s="20">
        <v>1</v>
      </c>
      <c r="M158" s="20">
        <v>1</v>
      </c>
      <c r="N158" s="20">
        <v>1</v>
      </c>
      <c r="O158" s="20">
        <v>1</v>
      </c>
      <c r="P158" s="20">
        <v>1</v>
      </c>
      <c r="Q158" s="20">
        <v>1</v>
      </c>
      <c r="R158" s="20">
        <v>1</v>
      </c>
      <c r="S158" s="20">
        <v>1</v>
      </c>
      <c r="T158" s="20">
        <v>1</v>
      </c>
      <c r="U158" s="20">
        <v>1</v>
      </c>
      <c r="V158" s="20">
        <v>1</v>
      </c>
      <c r="W158" s="20">
        <v>1</v>
      </c>
      <c r="X158" s="20">
        <v>1</v>
      </c>
      <c r="Y158" s="20">
        <v>1</v>
      </c>
      <c r="Z158" s="20">
        <v>1</v>
      </c>
      <c r="AA158" s="20">
        <v>1</v>
      </c>
      <c r="AB158" s="34"/>
      <c r="AC158" s="48"/>
      <c r="AD158" s="48"/>
      <c r="AE158" s="49"/>
    </row>
    <row r="159" spans="1:31" x14ac:dyDescent="0.25">
      <c r="A159" s="440"/>
      <c r="B159" s="37" t="s">
        <v>125</v>
      </c>
      <c r="C159" s="20">
        <v>1</v>
      </c>
      <c r="D159" s="20"/>
      <c r="E159" s="20">
        <v>1</v>
      </c>
      <c r="F159" s="20">
        <v>1</v>
      </c>
      <c r="G159" s="20">
        <v>1</v>
      </c>
      <c r="H159" s="20">
        <v>1</v>
      </c>
      <c r="I159" s="20">
        <v>1</v>
      </c>
      <c r="J159" s="20">
        <v>1</v>
      </c>
      <c r="K159" s="20">
        <v>1</v>
      </c>
      <c r="L159" s="20">
        <v>1</v>
      </c>
      <c r="M159" s="20">
        <v>1</v>
      </c>
      <c r="N159" s="20">
        <v>1</v>
      </c>
      <c r="O159" s="20">
        <v>1</v>
      </c>
      <c r="P159" s="20">
        <v>1</v>
      </c>
      <c r="Q159" s="20">
        <v>1</v>
      </c>
      <c r="R159" s="20">
        <v>1</v>
      </c>
      <c r="S159" s="20">
        <v>1</v>
      </c>
      <c r="T159" s="20">
        <v>1</v>
      </c>
      <c r="U159" s="20">
        <v>1</v>
      </c>
      <c r="V159" s="20">
        <v>1</v>
      </c>
      <c r="W159" s="20">
        <v>1</v>
      </c>
      <c r="X159" s="20">
        <v>1</v>
      </c>
      <c r="Y159" s="20">
        <v>1</v>
      </c>
      <c r="Z159" s="20">
        <v>1</v>
      </c>
      <c r="AA159" s="20">
        <v>1</v>
      </c>
      <c r="AB159" s="34"/>
    </row>
    <row r="160" spans="1:31" x14ac:dyDescent="0.25">
      <c r="A160" s="440"/>
      <c r="B160" s="37" t="s">
        <v>127</v>
      </c>
      <c r="C160" s="20">
        <v>2</v>
      </c>
      <c r="D160" s="20"/>
      <c r="E160" s="20">
        <v>1</v>
      </c>
      <c r="F160" s="20">
        <v>1</v>
      </c>
      <c r="G160" s="20">
        <v>1</v>
      </c>
      <c r="H160" s="20">
        <v>2</v>
      </c>
      <c r="I160" s="20">
        <v>1</v>
      </c>
      <c r="J160" s="20">
        <v>1</v>
      </c>
      <c r="K160" s="20">
        <v>2</v>
      </c>
      <c r="L160" s="20">
        <v>1</v>
      </c>
      <c r="M160" s="20">
        <v>2</v>
      </c>
      <c r="N160" s="20">
        <v>2</v>
      </c>
      <c r="O160" s="20">
        <v>1</v>
      </c>
      <c r="P160" s="20">
        <v>2</v>
      </c>
      <c r="Q160" s="20">
        <v>2</v>
      </c>
      <c r="R160" s="20">
        <v>1</v>
      </c>
      <c r="S160" s="20">
        <v>1</v>
      </c>
      <c r="T160" s="20">
        <v>1</v>
      </c>
      <c r="U160" s="20">
        <v>2</v>
      </c>
      <c r="V160" s="20">
        <v>1</v>
      </c>
      <c r="W160" s="20">
        <v>1</v>
      </c>
      <c r="X160" s="20">
        <v>2</v>
      </c>
      <c r="Y160" s="20">
        <v>1</v>
      </c>
      <c r="Z160" s="20">
        <v>1</v>
      </c>
      <c r="AA160" s="20">
        <v>2</v>
      </c>
      <c r="AB160" s="34"/>
    </row>
    <row r="161" spans="1:31" x14ac:dyDescent="0.25">
      <c r="A161" s="440"/>
      <c r="B161" s="37" t="s">
        <v>140</v>
      </c>
      <c r="C161" s="20">
        <v>2</v>
      </c>
      <c r="D161" s="20"/>
      <c r="E161" s="20">
        <v>2</v>
      </c>
      <c r="F161" s="20">
        <v>2</v>
      </c>
      <c r="G161" s="20">
        <v>2</v>
      </c>
      <c r="H161" s="20">
        <v>2</v>
      </c>
      <c r="I161" s="20">
        <v>1</v>
      </c>
      <c r="J161" s="20">
        <v>1</v>
      </c>
      <c r="K161" s="20">
        <v>2</v>
      </c>
      <c r="L161" s="20">
        <v>2</v>
      </c>
      <c r="M161" s="20">
        <v>2</v>
      </c>
      <c r="N161" s="20">
        <v>3</v>
      </c>
      <c r="O161" s="20">
        <v>1</v>
      </c>
      <c r="P161" s="20">
        <v>2</v>
      </c>
      <c r="Q161" s="20">
        <v>2</v>
      </c>
      <c r="R161" s="20">
        <v>1</v>
      </c>
      <c r="S161" s="20">
        <v>1</v>
      </c>
      <c r="T161" s="20">
        <v>2</v>
      </c>
      <c r="U161" s="20">
        <v>2</v>
      </c>
      <c r="V161" s="20">
        <v>1</v>
      </c>
      <c r="W161" s="20">
        <v>1</v>
      </c>
      <c r="X161" s="20">
        <v>1</v>
      </c>
      <c r="Y161" s="20">
        <v>1</v>
      </c>
      <c r="Z161" s="20">
        <v>1</v>
      </c>
      <c r="AA161" s="20">
        <v>2</v>
      </c>
      <c r="AB161" s="34"/>
    </row>
    <row r="162" spans="1:31" x14ac:dyDescent="0.25">
      <c r="A162" s="440"/>
      <c r="B162" s="38" t="s">
        <v>72</v>
      </c>
      <c r="C162" s="19">
        <f>C156*C157*(C158+C159+C160+C161)*C163</f>
        <v>-30</v>
      </c>
      <c r="D162" s="6"/>
      <c r="E162" s="19">
        <f>E156*E157*(E158+E159+E160+E161)*E163</f>
        <v>-25</v>
      </c>
      <c r="F162" s="19">
        <f>F156*F157*(F158+F159+F160+F161)*F163</f>
        <v>-25</v>
      </c>
      <c r="G162" s="19">
        <f>G156*G157*(G158+G159+G160+G161)*G163</f>
        <v>-25</v>
      </c>
      <c r="H162" s="19">
        <f t="shared" ref="H162:S162" si="10">H156*H157*(H158+H159+H160+H161)*H163</f>
        <v>-30</v>
      </c>
      <c r="I162" s="19">
        <f t="shared" si="10"/>
        <v>-10</v>
      </c>
      <c r="J162" s="19">
        <f t="shared" si="10"/>
        <v>-10</v>
      </c>
      <c r="K162" s="19">
        <f t="shared" si="10"/>
        <v>-30</v>
      </c>
      <c r="L162" s="19">
        <f t="shared" si="10"/>
        <v>-25</v>
      </c>
      <c r="M162" s="19">
        <f t="shared" si="10"/>
        <v>-30</v>
      </c>
      <c r="N162" s="19">
        <f t="shared" si="10"/>
        <v>-35</v>
      </c>
      <c r="O162" s="19">
        <f t="shared" si="10"/>
        <v>-2</v>
      </c>
      <c r="P162" s="19">
        <f t="shared" si="10"/>
        <v>-30</v>
      </c>
      <c r="Q162" s="19">
        <f t="shared" si="10"/>
        <v>-30</v>
      </c>
      <c r="R162" s="19">
        <f t="shared" si="10"/>
        <v>-20</v>
      </c>
      <c r="S162" s="19">
        <f t="shared" si="10"/>
        <v>-10</v>
      </c>
      <c r="T162" s="19">
        <f t="shared" ref="T162:AA162" si="11">T156*T157*(T158+T159+T160+T161)*T163</f>
        <v>-25</v>
      </c>
      <c r="U162" s="19">
        <f t="shared" si="11"/>
        <v>-30</v>
      </c>
      <c r="V162" s="19">
        <f t="shared" si="11"/>
        <v>-20</v>
      </c>
      <c r="W162" s="19">
        <f t="shared" si="11"/>
        <v>-20</v>
      </c>
      <c r="X162" s="19">
        <f t="shared" si="11"/>
        <v>-25</v>
      </c>
      <c r="Y162" s="19">
        <f t="shared" si="11"/>
        <v>-2</v>
      </c>
      <c r="Z162" s="19">
        <f t="shared" si="11"/>
        <v>-10</v>
      </c>
      <c r="AA162" s="19">
        <f t="shared" si="11"/>
        <v>-30</v>
      </c>
      <c r="AB162" s="30"/>
    </row>
    <row r="163" spans="1:31" ht="15.75" thickBot="1" x14ac:dyDescent="0.3">
      <c r="A163" s="441"/>
      <c r="B163" s="39" t="s">
        <v>62</v>
      </c>
      <c r="C163" s="26">
        <f>COMPONENTES!$F$18</f>
        <v>5</v>
      </c>
      <c r="D163" s="26"/>
      <c r="E163" s="26">
        <f>COMPONENTES!$F$18</f>
        <v>5</v>
      </c>
      <c r="F163" s="26">
        <f>COMPONENTES!$F$18</f>
        <v>5</v>
      </c>
      <c r="G163" s="26">
        <f>COMPONENTES!$F$18</f>
        <v>5</v>
      </c>
      <c r="H163" s="26">
        <f>COMPONENTES!$F$18</f>
        <v>5</v>
      </c>
      <c r="I163" s="26">
        <f>COMPONENTES!$F$18</f>
        <v>5</v>
      </c>
      <c r="J163" s="26">
        <f>COMPONENTES!$F$18</f>
        <v>5</v>
      </c>
      <c r="K163" s="26">
        <f>COMPONENTES!$F$18</f>
        <v>5</v>
      </c>
      <c r="L163" s="26">
        <f>COMPONENTES!$F$18</f>
        <v>5</v>
      </c>
      <c r="M163" s="26">
        <f>COMPONENTES!$F$18</f>
        <v>5</v>
      </c>
      <c r="N163" s="26">
        <f>COMPONENTES!$F$18</f>
        <v>5</v>
      </c>
      <c r="O163" s="26">
        <f>COMPONENTES!$F$18</f>
        <v>5</v>
      </c>
      <c r="P163" s="26">
        <f>COMPONENTES!$F$18</f>
        <v>5</v>
      </c>
      <c r="Q163" s="26">
        <f>COMPONENTES!$F$18</f>
        <v>5</v>
      </c>
      <c r="R163" s="26">
        <f>COMPONENTES!$F$18</f>
        <v>5</v>
      </c>
      <c r="S163" s="26">
        <f>COMPONENTES!$F$18</f>
        <v>5</v>
      </c>
      <c r="T163" s="26">
        <f>COMPONENTES!$F$18</f>
        <v>5</v>
      </c>
      <c r="U163" s="26">
        <f>COMPONENTES!$F$18</f>
        <v>5</v>
      </c>
      <c r="V163" s="26">
        <f>COMPONENTES!$F$18</f>
        <v>5</v>
      </c>
      <c r="W163" s="26">
        <f>COMPONENTES!$F$18</f>
        <v>5</v>
      </c>
      <c r="X163" s="26">
        <f>COMPONENTES!$F$18</f>
        <v>5</v>
      </c>
      <c r="Y163" s="26">
        <f>COMPONENTES!$F$18</f>
        <v>5</v>
      </c>
      <c r="Z163" s="26">
        <f>COMPONENTES!$F$18</f>
        <v>5</v>
      </c>
      <c r="AA163" s="26">
        <f>COMPONENTES!$F$18</f>
        <v>5</v>
      </c>
      <c r="AB163" s="35"/>
    </row>
    <row r="164" spans="1:31" ht="15.75" thickBot="1" x14ac:dyDescent="0.3">
      <c r="A164" s="46"/>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row>
    <row r="165" spans="1:31" x14ac:dyDescent="0.25">
      <c r="A165" s="442" t="s">
        <v>59</v>
      </c>
      <c r="B165" s="36" t="s">
        <v>123</v>
      </c>
      <c r="C165" s="32">
        <v>-1</v>
      </c>
      <c r="D165" s="32">
        <v>-1</v>
      </c>
      <c r="E165" s="32">
        <v>-1</v>
      </c>
      <c r="F165" s="32">
        <v>-1</v>
      </c>
      <c r="G165" s="32">
        <v>-1</v>
      </c>
      <c r="H165" s="32">
        <v>-1</v>
      </c>
      <c r="I165" s="32">
        <v>-1</v>
      </c>
      <c r="J165" s="32">
        <v>-1</v>
      </c>
      <c r="K165" s="32">
        <v>-1</v>
      </c>
      <c r="L165" s="32">
        <v>-1</v>
      </c>
      <c r="M165" s="32">
        <v>-1</v>
      </c>
      <c r="N165" s="32">
        <v>-1</v>
      </c>
      <c r="O165" s="32">
        <v>-1</v>
      </c>
      <c r="P165" s="32">
        <v>-1</v>
      </c>
      <c r="Q165" s="32">
        <v>-1</v>
      </c>
      <c r="R165" s="32">
        <v>-1</v>
      </c>
      <c r="S165" s="32">
        <v>-1</v>
      </c>
      <c r="T165" s="32">
        <v>-1</v>
      </c>
      <c r="U165" s="32">
        <v>-1</v>
      </c>
      <c r="V165" s="32">
        <v>-1</v>
      </c>
      <c r="W165" s="32"/>
      <c r="X165" s="32"/>
      <c r="Y165" s="32"/>
      <c r="Z165" s="32">
        <v>-1</v>
      </c>
      <c r="AA165" s="32">
        <v>-1</v>
      </c>
      <c r="AB165" s="32">
        <v>1</v>
      </c>
      <c r="AC165" s="48"/>
      <c r="AD165" s="48"/>
      <c r="AE165" s="49"/>
    </row>
    <row r="166" spans="1:31" x14ac:dyDescent="0.25">
      <c r="A166" s="443"/>
      <c r="B166" s="37" t="s">
        <v>124</v>
      </c>
      <c r="C166" s="20">
        <v>1</v>
      </c>
      <c r="D166" s="20">
        <v>0.5</v>
      </c>
      <c r="E166" s="20">
        <v>0.5</v>
      </c>
      <c r="F166" s="20">
        <v>0.5</v>
      </c>
      <c r="G166" s="20">
        <v>0.5</v>
      </c>
      <c r="H166" s="20">
        <v>0.5</v>
      </c>
      <c r="I166" s="20">
        <v>0.5</v>
      </c>
      <c r="J166" s="20">
        <v>1</v>
      </c>
      <c r="K166" s="20">
        <v>1</v>
      </c>
      <c r="L166" s="20">
        <v>0.5</v>
      </c>
      <c r="M166" s="20">
        <v>1</v>
      </c>
      <c r="N166" s="20">
        <v>0.5</v>
      </c>
      <c r="O166" s="20">
        <v>1</v>
      </c>
      <c r="P166" s="20">
        <v>0.5</v>
      </c>
      <c r="Q166" s="20">
        <v>0.5</v>
      </c>
      <c r="R166" s="20">
        <v>0.5</v>
      </c>
      <c r="S166" s="20">
        <v>1</v>
      </c>
      <c r="T166" s="20">
        <v>1</v>
      </c>
      <c r="U166" s="20">
        <v>0.5</v>
      </c>
      <c r="V166" s="20">
        <v>1</v>
      </c>
      <c r="W166" s="20"/>
      <c r="X166" s="20"/>
      <c r="Y166" s="20"/>
      <c r="Z166" s="20">
        <v>0.5</v>
      </c>
      <c r="AA166" s="20">
        <v>0.5</v>
      </c>
      <c r="AB166" s="20">
        <v>0.5</v>
      </c>
      <c r="AC166" s="48"/>
      <c r="AD166" s="48"/>
      <c r="AE166" s="49"/>
    </row>
    <row r="167" spans="1:31" x14ac:dyDescent="0.25">
      <c r="A167" s="443"/>
      <c r="B167" s="37" t="s">
        <v>126</v>
      </c>
      <c r="C167" s="20">
        <v>2</v>
      </c>
      <c r="D167" s="20">
        <v>2</v>
      </c>
      <c r="E167" s="20">
        <v>2</v>
      </c>
      <c r="F167" s="20">
        <v>2</v>
      </c>
      <c r="G167" s="20">
        <v>2</v>
      </c>
      <c r="H167" s="20">
        <v>2</v>
      </c>
      <c r="I167" s="20">
        <v>2</v>
      </c>
      <c r="J167" s="20">
        <v>2</v>
      </c>
      <c r="K167" s="20">
        <v>2</v>
      </c>
      <c r="L167" s="20">
        <v>2</v>
      </c>
      <c r="M167" s="20">
        <v>2</v>
      </c>
      <c r="N167" s="20">
        <v>1</v>
      </c>
      <c r="O167" s="20">
        <v>2</v>
      </c>
      <c r="P167" s="20">
        <v>2</v>
      </c>
      <c r="Q167" s="20">
        <v>2</v>
      </c>
      <c r="R167" s="20">
        <v>2</v>
      </c>
      <c r="S167" s="20">
        <v>2</v>
      </c>
      <c r="T167" s="20">
        <v>2</v>
      </c>
      <c r="U167" s="20">
        <v>1</v>
      </c>
      <c r="V167" s="20">
        <v>2</v>
      </c>
      <c r="W167" s="20"/>
      <c r="X167" s="20"/>
      <c r="Y167" s="20"/>
      <c r="Z167" s="20">
        <v>1</v>
      </c>
      <c r="AA167" s="20">
        <v>1</v>
      </c>
      <c r="AB167" s="20">
        <v>2</v>
      </c>
      <c r="AC167" s="48"/>
      <c r="AD167" s="48"/>
      <c r="AE167" s="49"/>
    </row>
    <row r="168" spans="1:31" x14ac:dyDescent="0.25">
      <c r="A168" s="443"/>
      <c r="B168" s="37" t="s">
        <v>125</v>
      </c>
      <c r="C168" s="20">
        <v>2</v>
      </c>
      <c r="D168" s="20">
        <v>2</v>
      </c>
      <c r="E168" s="20">
        <v>2</v>
      </c>
      <c r="F168" s="20">
        <v>2</v>
      </c>
      <c r="G168" s="20">
        <v>2</v>
      </c>
      <c r="H168" s="20">
        <v>2</v>
      </c>
      <c r="I168" s="20">
        <v>2</v>
      </c>
      <c r="J168" s="20">
        <v>1</v>
      </c>
      <c r="K168" s="20">
        <v>2</v>
      </c>
      <c r="L168" s="20">
        <v>2</v>
      </c>
      <c r="M168" s="20">
        <v>2</v>
      </c>
      <c r="N168" s="20">
        <v>1</v>
      </c>
      <c r="O168" s="20">
        <v>2</v>
      </c>
      <c r="P168" s="20">
        <v>2</v>
      </c>
      <c r="Q168" s="20">
        <v>2</v>
      </c>
      <c r="R168" s="20">
        <v>2</v>
      </c>
      <c r="S168" s="20">
        <v>2</v>
      </c>
      <c r="T168" s="20">
        <v>1</v>
      </c>
      <c r="U168" s="20">
        <v>1</v>
      </c>
      <c r="V168" s="20">
        <v>2</v>
      </c>
      <c r="W168" s="20"/>
      <c r="X168" s="20"/>
      <c r="Y168" s="20"/>
      <c r="Z168" s="20">
        <v>1</v>
      </c>
      <c r="AA168" s="20">
        <v>1</v>
      </c>
      <c r="AB168" s="20">
        <v>1</v>
      </c>
    </row>
    <row r="169" spans="1:31" x14ac:dyDescent="0.25">
      <c r="A169" s="443"/>
      <c r="B169" s="37" t="s">
        <v>127</v>
      </c>
      <c r="C169" s="20">
        <v>2</v>
      </c>
      <c r="D169" s="20">
        <v>1</v>
      </c>
      <c r="E169" s="20">
        <v>1</v>
      </c>
      <c r="F169" s="20">
        <v>1</v>
      </c>
      <c r="G169" s="20">
        <v>1</v>
      </c>
      <c r="H169" s="20">
        <v>1</v>
      </c>
      <c r="I169" s="20">
        <v>1</v>
      </c>
      <c r="J169" s="20">
        <v>2</v>
      </c>
      <c r="K169" s="20">
        <v>3</v>
      </c>
      <c r="L169" s="20">
        <v>1</v>
      </c>
      <c r="M169" s="20">
        <v>2</v>
      </c>
      <c r="N169" s="20">
        <v>1</v>
      </c>
      <c r="O169" s="20">
        <v>1</v>
      </c>
      <c r="P169" s="20">
        <v>2</v>
      </c>
      <c r="Q169" s="20">
        <v>2</v>
      </c>
      <c r="R169" s="20">
        <v>2</v>
      </c>
      <c r="S169" s="20">
        <v>2</v>
      </c>
      <c r="T169" s="20">
        <v>1</v>
      </c>
      <c r="U169" s="20">
        <v>1</v>
      </c>
      <c r="V169" s="20">
        <v>2</v>
      </c>
      <c r="W169" s="20"/>
      <c r="X169" s="20"/>
      <c r="Y169" s="20"/>
      <c r="Z169" s="20">
        <v>1</v>
      </c>
      <c r="AA169" s="20">
        <v>2</v>
      </c>
      <c r="AB169" s="20">
        <v>2</v>
      </c>
    </row>
    <row r="170" spans="1:31" x14ac:dyDescent="0.25">
      <c r="A170" s="443"/>
      <c r="B170" s="37" t="s">
        <v>140</v>
      </c>
      <c r="C170" s="20">
        <v>1</v>
      </c>
      <c r="D170" s="20">
        <v>1</v>
      </c>
      <c r="E170" s="20">
        <v>1</v>
      </c>
      <c r="F170" s="20">
        <v>1</v>
      </c>
      <c r="G170" s="20">
        <v>1</v>
      </c>
      <c r="H170" s="20">
        <v>1</v>
      </c>
      <c r="I170" s="20">
        <v>1</v>
      </c>
      <c r="J170" s="20">
        <v>1</v>
      </c>
      <c r="K170" s="20">
        <v>2</v>
      </c>
      <c r="L170" s="20">
        <v>1</v>
      </c>
      <c r="M170" s="20">
        <v>2</v>
      </c>
      <c r="N170" s="20">
        <v>2</v>
      </c>
      <c r="O170" s="20">
        <v>1</v>
      </c>
      <c r="P170" s="20">
        <v>1</v>
      </c>
      <c r="Q170" s="20">
        <v>1</v>
      </c>
      <c r="R170" s="20">
        <v>1</v>
      </c>
      <c r="S170" s="20">
        <v>1</v>
      </c>
      <c r="T170" s="20">
        <v>1</v>
      </c>
      <c r="U170" s="20">
        <v>1</v>
      </c>
      <c r="V170" s="20">
        <v>1</v>
      </c>
      <c r="W170" s="20"/>
      <c r="X170" s="20"/>
      <c r="Y170" s="20"/>
      <c r="Z170" s="20">
        <v>1</v>
      </c>
      <c r="AA170" s="20">
        <v>1</v>
      </c>
      <c r="AB170" s="20">
        <v>2</v>
      </c>
    </row>
    <row r="171" spans="1:31" x14ac:dyDescent="0.25">
      <c r="A171" s="443"/>
      <c r="B171" s="38" t="s">
        <v>381</v>
      </c>
      <c r="C171" s="19">
        <f t="shared" ref="C171:V171" si="12">C165*C166*(C167+C168+C169+C170)*C172</f>
        <v>-42</v>
      </c>
      <c r="D171" s="19">
        <f t="shared" si="12"/>
        <v>-18</v>
      </c>
      <c r="E171" s="19">
        <f t="shared" si="12"/>
        <v>-18</v>
      </c>
      <c r="F171" s="19">
        <f t="shared" si="12"/>
        <v>-18</v>
      </c>
      <c r="G171" s="19">
        <f t="shared" si="12"/>
        <v>-18</v>
      </c>
      <c r="H171" s="19">
        <f t="shared" si="12"/>
        <v>-18</v>
      </c>
      <c r="I171" s="19">
        <f t="shared" si="12"/>
        <v>-18</v>
      </c>
      <c r="J171" s="19">
        <f t="shared" si="12"/>
        <v>-36</v>
      </c>
      <c r="K171" s="19">
        <f t="shared" si="12"/>
        <v>-54</v>
      </c>
      <c r="L171" s="19">
        <f t="shared" si="12"/>
        <v>-18</v>
      </c>
      <c r="M171" s="19">
        <f t="shared" si="12"/>
        <v>-48</v>
      </c>
      <c r="N171" s="19">
        <f t="shared" si="12"/>
        <v>-15</v>
      </c>
      <c r="O171" s="19">
        <f t="shared" si="12"/>
        <v>-36</v>
      </c>
      <c r="P171" s="19">
        <f t="shared" si="12"/>
        <v>-21</v>
      </c>
      <c r="Q171" s="19">
        <f t="shared" si="12"/>
        <v>-21</v>
      </c>
      <c r="R171" s="19">
        <f t="shared" si="12"/>
        <v>-21</v>
      </c>
      <c r="S171" s="19">
        <f t="shared" si="12"/>
        <v>-42</v>
      </c>
      <c r="T171" s="19">
        <f t="shared" si="12"/>
        <v>-30</v>
      </c>
      <c r="U171" s="19">
        <f t="shared" si="12"/>
        <v>-12</v>
      </c>
      <c r="V171" s="19">
        <f t="shared" si="12"/>
        <v>-42</v>
      </c>
      <c r="W171" s="6"/>
      <c r="X171" s="6"/>
      <c r="Y171" s="6"/>
      <c r="Z171" s="19">
        <f>Z165*Z166*(Z167+Z168+Z169+Z170)*Z172</f>
        <v>-12</v>
      </c>
      <c r="AA171" s="19">
        <f>AA165*AA166*(AA167+AA168+AA169+AA170)*AA172</f>
        <v>-15</v>
      </c>
      <c r="AB171" s="207">
        <f>AB165*AB166*(AB167+AB168+AB169+AB170)*AB172</f>
        <v>21</v>
      </c>
    </row>
    <row r="172" spans="1:31" ht="15.75" thickBot="1" x14ac:dyDescent="0.3">
      <c r="A172" s="443"/>
      <c r="B172" s="39" t="s">
        <v>62</v>
      </c>
      <c r="C172" s="26">
        <f>COMPONENTES!$F$20</f>
        <v>6</v>
      </c>
      <c r="D172" s="26">
        <f>COMPONENTES!$F$20</f>
        <v>6</v>
      </c>
      <c r="E172" s="26">
        <f>COMPONENTES!$F$20</f>
        <v>6</v>
      </c>
      <c r="F172" s="26">
        <f>COMPONENTES!$F$20</f>
        <v>6</v>
      </c>
      <c r="G172" s="26">
        <f>COMPONENTES!$F$20</f>
        <v>6</v>
      </c>
      <c r="H172" s="26">
        <f>COMPONENTES!$F$20</f>
        <v>6</v>
      </c>
      <c r="I172" s="26">
        <f>COMPONENTES!$F$20</f>
        <v>6</v>
      </c>
      <c r="J172" s="26">
        <f>COMPONENTES!$F$20</f>
        <v>6</v>
      </c>
      <c r="K172" s="26">
        <f>COMPONENTES!$F$20</f>
        <v>6</v>
      </c>
      <c r="L172" s="26">
        <f>COMPONENTES!$F$20</f>
        <v>6</v>
      </c>
      <c r="M172" s="26">
        <f>COMPONENTES!$F$20</f>
        <v>6</v>
      </c>
      <c r="N172" s="26">
        <f>COMPONENTES!$F$20</f>
        <v>6</v>
      </c>
      <c r="O172" s="26">
        <f>COMPONENTES!$F$20</f>
        <v>6</v>
      </c>
      <c r="P172" s="26">
        <f>COMPONENTES!$F$20</f>
        <v>6</v>
      </c>
      <c r="Q172" s="26">
        <f>COMPONENTES!$F$20</f>
        <v>6</v>
      </c>
      <c r="R172" s="26">
        <f>COMPONENTES!$F$20</f>
        <v>6</v>
      </c>
      <c r="S172" s="26">
        <f>COMPONENTES!$F$20</f>
        <v>6</v>
      </c>
      <c r="T172" s="26">
        <f>COMPONENTES!$F$20</f>
        <v>6</v>
      </c>
      <c r="U172" s="26">
        <f>COMPONENTES!$F$20</f>
        <v>6</v>
      </c>
      <c r="V172" s="26">
        <f>COMPONENTES!$F$20</f>
        <v>6</v>
      </c>
      <c r="W172" s="26"/>
      <c r="X172" s="26"/>
      <c r="Y172" s="26"/>
      <c r="Z172" s="26">
        <f>COMPONENTES!$F$20</f>
        <v>6</v>
      </c>
      <c r="AA172" s="26">
        <f>COMPONENTES!$F$20</f>
        <v>6</v>
      </c>
      <c r="AB172" s="26">
        <f>COMPONENTES!$F$20</f>
        <v>6</v>
      </c>
    </row>
    <row r="173" spans="1:31" ht="15.75" thickBot="1" x14ac:dyDescent="0.3">
      <c r="A173" s="443"/>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row>
    <row r="174" spans="1:31" x14ac:dyDescent="0.25">
      <c r="A174" s="443"/>
      <c r="B174" s="36" t="s">
        <v>123</v>
      </c>
      <c r="C174" s="32">
        <v>-1</v>
      </c>
      <c r="D174" s="32">
        <v>-1</v>
      </c>
      <c r="E174" s="32">
        <v>-1</v>
      </c>
      <c r="F174" s="32">
        <v>-1</v>
      </c>
      <c r="G174" s="32">
        <v>-1</v>
      </c>
      <c r="H174" s="32">
        <v>-1</v>
      </c>
      <c r="I174" s="32">
        <v>-1</v>
      </c>
      <c r="J174" s="32">
        <v>-1</v>
      </c>
      <c r="K174" s="32">
        <v>-1</v>
      </c>
      <c r="L174" s="32">
        <v>-1</v>
      </c>
      <c r="M174" s="32">
        <v>-1</v>
      </c>
      <c r="N174" s="32">
        <v>-1</v>
      </c>
      <c r="O174" s="32">
        <v>-1</v>
      </c>
      <c r="P174" s="32">
        <v>-1</v>
      </c>
      <c r="Q174" s="32">
        <v>-1</v>
      </c>
      <c r="R174" s="32">
        <v>-1</v>
      </c>
      <c r="S174" s="32">
        <v>-1</v>
      </c>
      <c r="T174" s="32">
        <v>-1</v>
      </c>
      <c r="U174" s="32">
        <v>-1</v>
      </c>
      <c r="V174" s="32">
        <v>-1</v>
      </c>
      <c r="W174" s="32"/>
      <c r="X174" s="32"/>
      <c r="Y174" s="32"/>
      <c r="Z174" s="32">
        <v>-1</v>
      </c>
      <c r="AA174" s="32">
        <v>-1</v>
      </c>
      <c r="AB174" s="32">
        <v>1</v>
      </c>
      <c r="AC174" s="48"/>
      <c r="AD174" s="48"/>
      <c r="AE174" s="49"/>
    </row>
    <row r="175" spans="1:31" x14ac:dyDescent="0.25">
      <c r="A175" s="443"/>
      <c r="B175" s="37" t="s">
        <v>124</v>
      </c>
      <c r="C175" s="20">
        <v>1</v>
      </c>
      <c r="D175" s="20">
        <v>0.5</v>
      </c>
      <c r="E175" s="20">
        <v>0.5</v>
      </c>
      <c r="F175" s="20">
        <v>0.5</v>
      </c>
      <c r="G175" s="20">
        <v>0.5</v>
      </c>
      <c r="H175" s="20">
        <v>0.5</v>
      </c>
      <c r="I175" s="20">
        <v>0.5</v>
      </c>
      <c r="J175" s="20">
        <v>1</v>
      </c>
      <c r="K175" s="20">
        <v>1</v>
      </c>
      <c r="L175" s="20">
        <v>1</v>
      </c>
      <c r="M175" s="20">
        <v>1</v>
      </c>
      <c r="N175" s="20">
        <v>0.5</v>
      </c>
      <c r="O175" s="20">
        <v>1</v>
      </c>
      <c r="P175" s="20">
        <v>0.5</v>
      </c>
      <c r="Q175" s="20">
        <v>0.5</v>
      </c>
      <c r="R175" s="20">
        <v>0.5</v>
      </c>
      <c r="S175" s="20">
        <v>1</v>
      </c>
      <c r="T175" s="20">
        <v>1</v>
      </c>
      <c r="U175" s="20">
        <v>0.5</v>
      </c>
      <c r="V175" s="20">
        <v>0.1</v>
      </c>
      <c r="W175" s="20"/>
      <c r="X175" s="20"/>
      <c r="Y175" s="20"/>
      <c r="Z175" s="20">
        <v>0.5</v>
      </c>
      <c r="AA175" s="20">
        <v>0.5</v>
      </c>
      <c r="AB175" s="20">
        <v>0.5</v>
      </c>
      <c r="AC175" s="48"/>
      <c r="AD175" s="48"/>
      <c r="AE175" s="49"/>
    </row>
    <row r="176" spans="1:31" x14ac:dyDescent="0.25">
      <c r="A176" s="443"/>
      <c r="B176" s="37" t="s">
        <v>126</v>
      </c>
      <c r="C176" s="20">
        <v>1</v>
      </c>
      <c r="D176" s="20">
        <v>2</v>
      </c>
      <c r="E176" s="20">
        <v>2</v>
      </c>
      <c r="F176" s="20">
        <v>2</v>
      </c>
      <c r="G176" s="20">
        <v>2</v>
      </c>
      <c r="H176" s="20">
        <v>2</v>
      </c>
      <c r="I176" s="20">
        <v>2</v>
      </c>
      <c r="J176" s="20">
        <v>2</v>
      </c>
      <c r="K176" s="20">
        <v>2</v>
      </c>
      <c r="L176" s="20">
        <v>1</v>
      </c>
      <c r="M176" s="20">
        <v>2</v>
      </c>
      <c r="N176" s="20">
        <v>1</v>
      </c>
      <c r="O176" s="20">
        <v>2</v>
      </c>
      <c r="P176" s="20">
        <v>2</v>
      </c>
      <c r="Q176" s="20">
        <v>2</v>
      </c>
      <c r="R176" s="20">
        <v>2</v>
      </c>
      <c r="S176" s="20">
        <v>2</v>
      </c>
      <c r="T176" s="20">
        <v>2</v>
      </c>
      <c r="U176" s="20">
        <v>1</v>
      </c>
      <c r="V176" s="20">
        <v>2</v>
      </c>
      <c r="W176" s="20"/>
      <c r="X176" s="20"/>
      <c r="Y176" s="20"/>
      <c r="Z176" s="20">
        <v>1</v>
      </c>
      <c r="AA176" s="20">
        <v>1</v>
      </c>
      <c r="AB176" s="20">
        <v>2</v>
      </c>
      <c r="AC176" s="48"/>
      <c r="AD176" s="48"/>
      <c r="AE176" s="49"/>
    </row>
    <row r="177" spans="1:31" x14ac:dyDescent="0.25">
      <c r="A177" s="443"/>
      <c r="B177" s="37" t="s">
        <v>125</v>
      </c>
      <c r="C177" s="20">
        <v>2</v>
      </c>
      <c r="D177" s="20">
        <v>2</v>
      </c>
      <c r="E177" s="20">
        <v>2</v>
      </c>
      <c r="F177" s="20">
        <v>2</v>
      </c>
      <c r="G177" s="20">
        <v>2</v>
      </c>
      <c r="H177" s="20">
        <v>2</v>
      </c>
      <c r="I177" s="20">
        <v>2</v>
      </c>
      <c r="J177" s="20">
        <v>1</v>
      </c>
      <c r="K177" s="20">
        <v>2</v>
      </c>
      <c r="L177" s="20">
        <v>2</v>
      </c>
      <c r="M177" s="20">
        <v>2</v>
      </c>
      <c r="N177" s="20">
        <v>1</v>
      </c>
      <c r="O177" s="20">
        <v>2</v>
      </c>
      <c r="P177" s="20">
        <v>2</v>
      </c>
      <c r="Q177" s="20">
        <v>2</v>
      </c>
      <c r="R177" s="20">
        <v>2</v>
      </c>
      <c r="S177" s="20">
        <v>2</v>
      </c>
      <c r="T177" s="20">
        <v>1</v>
      </c>
      <c r="U177" s="20">
        <v>1</v>
      </c>
      <c r="V177" s="20">
        <v>2</v>
      </c>
      <c r="W177" s="20"/>
      <c r="X177" s="20"/>
      <c r="Y177" s="20"/>
      <c r="Z177" s="20">
        <v>1</v>
      </c>
      <c r="AA177" s="20">
        <v>1</v>
      </c>
      <c r="AB177" s="20">
        <v>1</v>
      </c>
    </row>
    <row r="178" spans="1:31" x14ac:dyDescent="0.25">
      <c r="A178" s="443"/>
      <c r="B178" s="37" t="s">
        <v>127</v>
      </c>
      <c r="C178" s="20">
        <v>1</v>
      </c>
      <c r="D178" s="20">
        <v>1</v>
      </c>
      <c r="E178" s="20">
        <v>1</v>
      </c>
      <c r="F178" s="20">
        <v>1</v>
      </c>
      <c r="G178" s="20">
        <v>1</v>
      </c>
      <c r="H178" s="20">
        <v>1</v>
      </c>
      <c r="I178" s="20">
        <v>1</v>
      </c>
      <c r="J178" s="20">
        <v>2</v>
      </c>
      <c r="K178" s="20">
        <v>2</v>
      </c>
      <c r="L178" s="20">
        <v>2</v>
      </c>
      <c r="M178" s="20">
        <v>2</v>
      </c>
      <c r="N178" s="20">
        <v>1</v>
      </c>
      <c r="O178" s="20">
        <v>1</v>
      </c>
      <c r="P178" s="20">
        <v>1</v>
      </c>
      <c r="Q178" s="20">
        <v>2</v>
      </c>
      <c r="R178" s="20">
        <v>2</v>
      </c>
      <c r="S178" s="20">
        <v>2</v>
      </c>
      <c r="T178" s="20">
        <v>1</v>
      </c>
      <c r="U178" s="20">
        <v>1</v>
      </c>
      <c r="V178" s="20">
        <v>1</v>
      </c>
      <c r="W178" s="20"/>
      <c r="X178" s="20"/>
      <c r="Y178" s="20"/>
      <c r="Z178" s="20">
        <v>1</v>
      </c>
      <c r="AA178" s="20">
        <v>2</v>
      </c>
      <c r="AB178" s="20">
        <v>2</v>
      </c>
    </row>
    <row r="179" spans="1:31" x14ac:dyDescent="0.25">
      <c r="A179" s="443"/>
      <c r="B179" s="37" t="s">
        <v>140</v>
      </c>
      <c r="C179" s="20">
        <v>1</v>
      </c>
      <c r="D179" s="20">
        <v>1</v>
      </c>
      <c r="E179" s="20">
        <v>1</v>
      </c>
      <c r="F179" s="20">
        <v>1</v>
      </c>
      <c r="G179" s="20">
        <v>1</v>
      </c>
      <c r="H179" s="20">
        <v>1</v>
      </c>
      <c r="I179" s="20">
        <v>1</v>
      </c>
      <c r="J179" s="20">
        <v>1</v>
      </c>
      <c r="K179" s="20">
        <v>2</v>
      </c>
      <c r="L179" s="20">
        <v>1</v>
      </c>
      <c r="M179" s="20">
        <v>2</v>
      </c>
      <c r="N179" s="20">
        <v>2</v>
      </c>
      <c r="O179" s="20">
        <v>1</v>
      </c>
      <c r="P179" s="20">
        <v>1</v>
      </c>
      <c r="Q179" s="20">
        <v>1</v>
      </c>
      <c r="R179" s="20">
        <v>1</v>
      </c>
      <c r="S179" s="20">
        <v>1</v>
      </c>
      <c r="T179" s="20">
        <v>1</v>
      </c>
      <c r="U179" s="20">
        <v>1</v>
      </c>
      <c r="V179" s="20">
        <v>1</v>
      </c>
      <c r="W179" s="20"/>
      <c r="X179" s="20"/>
      <c r="Y179" s="20"/>
      <c r="Z179" s="20">
        <v>1</v>
      </c>
      <c r="AA179" s="20">
        <v>1</v>
      </c>
      <c r="AB179" s="20">
        <v>2</v>
      </c>
    </row>
    <row r="180" spans="1:31" ht="22.5" x14ac:dyDescent="0.25">
      <c r="A180" s="443"/>
      <c r="B180" s="40" t="s">
        <v>382</v>
      </c>
      <c r="C180" s="19">
        <f t="shared" ref="C180:L180" si="13">C174*C175*(C176+C177+C178+C179)*C181</f>
        <v>-30</v>
      </c>
      <c r="D180" s="19">
        <f t="shared" si="13"/>
        <v>-18</v>
      </c>
      <c r="E180" s="19">
        <f t="shared" si="13"/>
        <v>-18</v>
      </c>
      <c r="F180" s="19">
        <f t="shared" si="13"/>
        <v>-18</v>
      </c>
      <c r="G180" s="19">
        <f t="shared" si="13"/>
        <v>-18</v>
      </c>
      <c r="H180" s="19">
        <f t="shared" si="13"/>
        <v>-18</v>
      </c>
      <c r="I180" s="19">
        <f t="shared" si="13"/>
        <v>-18</v>
      </c>
      <c r="J180" s="19">
        <f t="shared" si="13"/>
        <v>-36</v>
      </c>
      <c r="K180" s="19">
        <f t="shared" si="13"/>
        <v>-48</v>
      </c>
      <c r="L180" s="19">
        <f t="shared" si="13"/>
        <v>-36</v>
      </c>
      <c r="M180" s="19">
        <f t="shared" ref="M180:V180" si="14">M174*M175*(M176+M177+M178+M179)*M181</f>
        <v>-48</v>
      </c>
      <c r="N180" s="19">
        <f t="shared" si="14"/>
        <v>-15</v>
      </c>
      <c r="O180" s="19">
        <f t="shared" si="14"/>
        <v>-36</v>
      </c>
      <c r="P180" s="19">
        <f t="shared" si="14"/>
        <v>-18</v>
      </c>
      <c r="Q180" s="19">
        <f t="shared" si="14"/>
        <v>-21</v>
      </c>
      <c r="R180" s="19">
        <f t="shared" si="14"/>
        <v>-21</v>
      </c>
      <c r="S180" s="19">
        <f t="shared" si="14"/>
        <v>-42</v>
      </c>
      <c r="T180" s="19">
        <f t="shared" si="14"/>
        <v>-30</v>
      </c>
      <c r="U180" s="19">
        <f t="shared" si="14"/>
        <v>-12</v>
      </c>
      <c r="V180" s="19">
        <f t="shared" si="14"/>
        <v>-3.6000000000000005</v>
      </c>
      <c r="W180" s="6"/>
      <c r="X180" s="6"/>
      <c r="Y180" s="6"/>
      <c r="Z180" s="19">
        <f>Z174*Z175*(Z176+Z177+Z178+Z179)*Z181</f>
        <v>-12</v>
      </c>
      <c r="AA180" s="19">
        <f>AA174*AA175*(AA176+AA177+AA178+AA179)*AA181</f>
        <v>-15</v>
      </c>
      <c r="AB180" s="207">
        <f>AB174*AB175*(AB176+AB177+AB178+AB179)*AB181</f>
        <v>21</v>
      </c>
    </row>
    <row r="181" spans="1:31" ht="15.75" thickBot="1" x14ac:dyDescent="0.3">
      <c r="A181" s="443"/>
      <c r="B181" s="39" t="s">
        <v>62</v>
      </c>
      <c r="C181" s="26">
        <f>COMPONENTES!$F$21</f>
        <v>6</v>
      </c>
      <c r="D181" s="26">
        <f>COMPONENTES!$F$21</f>
        <v>6</v>
      </c>
      <c r="E181" s="26">
        <f>COMPONENTES!$F$21</f>
        <v>6</v>
      </c>
      <c r="F181" s="26">
        <f>COMPONENTES!$F$21</f>
        <v>6</v>
      </c>
      <c r="G181" s="26">
        <f>COMPONENTES!$F$21</f>
        <v>6</v>
      </c>
      <c r="H181" s="26">
        <f>COMPONENTES!$F$21</f>
        <v>6</v>
      </c>
      <c r="I181" s="26">
        <f>COMPONENTES!$F$21</f>
        <v>6</v>
      </c>
      <c r="J181" s="26">
        <f>COMPONENTES!$F$21</f>
        <v>6</v>
      </c>
      <c r="K181" s="26">
        <f>COMPONENTES!$F$21</f>
        <v>6</v>
      </c>
      <c r="L181" s="26">
        <f>COMPONENTES!$F$21</f>
        <v>6</v>
      </c>
      <c r="M181" s="26">
        <f>COMPONENTES!$F$21</f>
        <v>6</v>
      </c>
      <c r="N181" s="26">
        <f>COMPONENTES!$F$21</f>
        <v>6</v>
      </c>
      <c r="O181" s="26">
        <f>COMPONENTES!$F$21</f>
        <v>6</v>
      </c>
      <c r="P181" s="26">
        <f>COMPONENTES!$F$21</f>
        <v>6</v>
      </c>
      <c r="Q181" s="26">
        <f>COMPONENTES!$F$21</f>
        <v>6</v>
      </c>
      <c r="R181" s="26">
        <f>COMPONENTES!$F$21</f>
        <v>6</v>
      </c>
      <c r="S181" s="26">
        <f>COMPONENTES!$F$21</f>
        <v>6</v>
      </c>
      <c r="T181" s="26">
        <f>COMPONENTES!$F$21</f>
        <v>6</v>
      </c>
      <c r="U181" s="26">
        <f>COMPONENTES!$F$21</f>
        <v>6</v>
      </c>
      <c r="V181" s="26">
        <f>COMPONENTES!$F$21</f>
        <v>6</v>
      </c>
      <c r="W181" s="26"/>
      <c r="X181" s="26"/>
      <c r="Y181" s="26"/>
      <c r="Z181" s="26">
        <f>COMPONENTES!$F$21</f>
        <v>6</v>
      </c>
      <c r="AA181" s="26">
        <f>COMPONENTES!$F$21</f>
        <v>6</v>
      </c>
      <c r="AB181" s="26">
        <f>COMPONENTES!$F$21</f>
        <v>6</v>
      </c>
    </row>
    <row r="182" spans="1:31" ht="15.75" thickBot="1" x14ac:dyDescent="0.3">
      <c r="A182" s="443"/>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row>
    <row r="183" spans="1:31" x14ac:dyDescent="0.25">
      <c r="A183" s="443"/>
      <c r="B183" s="36" t="s">
        <v>123</v>
      </c>
      <c r="C183" s="32">
        <v>-1</v>
      </c>
      <c r="D183" s="32">
        <v>-1</v>
      </c>
      <c r="E183" s="32">
        <v>-1</v>
      </c>
      <c r="F183" s="32">
        <v>-1</v>
      </c>
      <c r="G183" s="32">
        <v>-1</v>
      </c>
      <c r="H183" s="32">
        <v>-1</v>
      </c>
      <c r="I183" s="32">
        <v>-1</v>
      </c>
      <c r="J183" s="32">
        <v>-1</v>
      </c>
      <c r="K183" s="32">
        <v>-1</v>
      </c>
      <c r="L183" s="32">
        <v>-1</v>
      </c>
      <c r="M183" s="32">
        <v>-1</v>
      </c>
      <c r="N183" s="32">
        <v>-1</v>
      </c>
      <c r="O183" s="32">
        <v>-1</v>
      </c>
      <c r="P183" s="32">
        <v>-1</v>
      </c>
      <c r="Q183" s="32">
        <v>-1</v>
      </c>
      <c r="R183" s="32">
        <v>-1</v>
      </c>
      <c r="S183" s="32">
        <v>-1</v>
      </c>
      <c r="T183" s="32">
        <v>-1</v>
      </c>
      <c r="U183" s="32">
        <v>-1</v>
      </c>
      <c r="V183" s="32">
        <v>-1</v>
      </c>
      <c r="W183" s="32">
        <v>-1</v>
      </c>
      <c r="X183" s="32">
        <v>-1</v>
      </c>
      <c r="Y183" s="32">
        <v>-1</v>
      </c>
      <c r="Z183" s="32">
        <v>-1</v>
      </c>
      <c r="AA183" s="32">
        <v>-1</v>
      </c>
      <c r="AB183" s="32">
        <v>1</v>
      </c>
      <c r="AC183" s="48"/>
      <c r="AD183" s="48"/>
      <c r="AE183" s="49"/>
    </row>
    <row r="184" spans="1:31" x14ac:dyDescent="0.25">
      <c r="A184" s="443"/>
      <c r="B184" s="37" t="s">
        <v>124</v>
      </c>
      <c r="C184" s="20">
        <v>1</v>
      </c>
      <c r="D184" s="20">
        <v>0.5</v>
      </c>
      <c r="E184" s="20">
        <v>0.5</v>
      </c>
      <c r="F184" s="20">
        <v>0.5</v>
      </c>
      <c r="G184" s="20">
        <v>0.5</v>
      </c>
      <c r="H184" s="20">
        <v>0.5</v>
      </c>
      <c r="I184" s="20">
        <v>0.5</v>
      </c>
      <c r="J184" s="20">
        <v>1</v>
      </c>
      <c r="K184" s="20">
        <v>1</v>
      </c>
      <c r="L184" s="20">
        <v>1</v>
      </c>
      <c r="M184" s="20">
        <v>1</v>
      </c>
      <c r="N184" s="20">
        <v>0.5</v>
      </c>
      <c r="O184" s="20">
        <v>0.5</v>
      </c>
      <c r="P184" s="20">
        <v>1</v>
      </c>
      <c r="Q184" s="20">
        <v>1</v>
      </c>
      <c r="R184" s="20">
        <v>0.5</v>
      </c>
      <c r="S184" s="20">
        <v>0.5</v>
      </c>
      <c r="T184" s="20">
        <v>1</v>
      </c>
      <c r="U184" s="20">
        <v>0.5</v>
      </c>
      <c r="V184" s="20">
        <v>0.1</v>
      </c>
      <c r="W184" s="20">
        <v>0.5</v>
      </c>
      <c r="X184" s="20">
        <v>0.1</v>
      </c>
      <c r="Y184" s="20">
        <v>0.5</v>
      </c>
      <c r="Z184" s="20">
        <v>0.5</v>
      </c>
      <c r="AA184" s="20">
        <v>0.5</v>
      </c>
      <c r="AB184" s="20">
        <v>1</v>
      </c>
      <c r="AC184" s="48"/>
      <c r="AD184" s="48"/>
      <c r="AE184" s="49"/>
    </row>
    <row r="185" spans="1:31" x14ac:dyDescent="0.25">
      <c r="A185" s="443"/>
      <c r="B185" s="37" t="s">
        <v>126</v>
      </c>
      <c r="C185" s="20">
        <v>1</v>
      </c>
      <c r="D185" s="20">
        <v>1</v>
      </c>
      <c r="E185" s="20">
        <v>1</v>
      </c>
      <c r="F185" s="20">
        <v>1</v>
      </c>
      <c r="G185" s="20">
        <v>1</v>
      </c>
      <c r="H185" s="20">
        <v>1</v>
      </c>
      <c r="I185" s="20">
        <v>1</v>
      </c>
      <c r="J185" s="20">
        <v>2</v>
      </c>
      <c r="K185" s="20">
        <v>2</v>
      </c>
      <c r="L185" s="20">
        <v>1</v>
      </c>
      <c r="M185" s="20">
        <v>2</v>
      </c>
      <c r="N185" s="20">
        <v>1</v>
      </c>
      <c r="O185" s="20">
        <v>2</v>
      </c>
      <c r="P185" s="20">
        <v>2</v>
      </c>
      <c r="Q185" s="20">
        <v>2</v>
      </c>
      <c r="R185" s="20">
        <v>2</v>
      </c>
      <c r="S185" s="20">
        <v>1</v>
      </c>
      <c r="T185" s="20">
        <v>2</v>
      </c>
      <c r="U185" s="20">
        <v>1</v>
      </c>
      <c r="V185" s="20">
        <v>2</v>
      </c>
      <c r="W185" s="20">
        <v>1</v>
      </c>
      <c r="X185" s="20">
        <v>2</v>
      </c>
      <c r="Y185" s="20">
        <v>2</v>
      </c>
      <c r="Z185" s="20">
        <v>2</v>
      </c>
      <c r="AA185" s="20">
        <v>2</v>
      </c>
      <c r="AB185" s="20">
        <v>2</v>
      </c>
      <c r="AC185" s="48"/>
      <c r="AD185" s="48"/>
      <c r="AE185" s="49"/>
    </row>
    <row r="186" spans="1:31" x14ac:dyDescent="0.25">
      <c r="A186" s="443"/>
      <c r="B186" s="37" t="s">
        <v>125</v>
      </c>
      <c r="C186" s="20">
        <v>2</v>
      </c>
      <c r="D186" s="20">
        <v>2</v>
      </c>
      <c r="E186" s="20">
        <v>2</v>
      </c>
      <c r="F186" s="20">
        <v>2</v>
      </c>
      <c r="G186" s="20">
        <v>2</v>
      </c>
      <c r="H186" s="20">
        <v>2</v>
      </c>
      <c r="I186" s="20">
        <v>2</v>
      </c>
      <c r="J186" s="20">
        <v>2</v>
      </c>
      <c r="K186" s="20">
        <v>2</v>
      </c>
      <c r="L186" s="20">
        <v>2</v>
      </c>
      <c r="M186" s="20">
        <v>2</v>
      </c>
      <c r="N186" s="20">
        <v>1</v>
      </c>
      <c r="O186" s="20">
        <v>2</v>
      </c>
      <c r="P186" s="20">
        <v>2</v>
      </c>
      <c r="Q186" s="20">
        <v>2</v>
      </c>
      <c r="R186" s="20">
        <v>1</v>
      </c>
      <c r="S186" s="20">
        <v>2</v>
      </c>
      <c r="T186" s="20">
        <v>2</v>
      </c>
      <c r="U186" s="20">
        <v>1</v>
      </c>
      <c r="V186" s="20">
        <v>2</v>
      </c>
      <c r="W186" s="20">
        <v>2</v>
      </c>
      <c r="X186" s="20">
        <v>2</v>
      </c>
      <c r="Y186" s="20">
        <v>2</v>
      </c>
      <c r="Z186" s="20">
        <v>2</v>
      </c>
      <c r="AA186" s="20">
        <v>2</v>
      </c>
      <c r="AB186" s="20">
        <v>2</v>
      </c>
    </row>
    <row r="187" spans="1:31" x14ac:dyDescent="0.25">
      <c r="A187" s="443"/>
      <c r="B187" s="37" t="s">
        <v>127</v>
      </c>
      <c r="C187" s="20">
        <v>2</v>
      </c>
      <c r="D187" s="20">
        <v>1</v>
      </c>
      <c r="E187" s="20">
        <v>1</v>
      </c>
      <c r="F187" s="20">
        <v>1</v>
      </c>
      <c r="G187" s="20">
        <v>1</v>
      </c>
      <c r="H187" s="20">
        <v>1</v>
      </c>
      <c r="I187" s="20">
        <v>1</v>
      </c>
      <c r="J187" s="20">
        <v>2</v>
      </c>
      <c r="K187" s="20">
        <v>3</v>
      </c>
      <c r="L187" s="20">
        <v>2</v>
      </c>
      <c r="M187" s="20">
        <v>3</v>
      </c>
      <c r="N187" s="20">
        <v>1</v>
      </c>
      <c r="O187" s="20">
        <v>1</v>
      </c>
      <c r="P187" s="20">
        <v>1</v>
      </c>
      <c r="Q187" s="20">
        <v>2</v>
      </c>
      <c r="R187" s="20">
        <v>1</v>
      </c>
      <c r="S187" s="20">
        <v>1</v>
      </c>
      <c r="T187" s="20">
        <v>3</v>
      </c>
      <c r="U187" s="20">
        <v>1</v>
      </c>
      <c r="V187" s="20">
        <v>1</v>
      </c>
      <c r="W187" s="20">
        <v>2</v>
      </c>
      <c r="X187" s="20">
        <v>1</v>
      </c>
      <c r="Y187" s="20">
        <v>1</v>
      </c>
      <c r="Z187" s="20">
        <v>1</v>
      </c>
      <c r="AA187" s="20">
        <v>1</v>
      </c>
      <c r="AB187" s="20">
        <v>3</v>
      </c>
    </row>
    <row r="188" spans="1:31" x14ac:dyDescent="0.25">
      <c r="A188" s="443"/>
      <c r="B188" s="37" t="s">
        <v>140</v>
      </c>
      <c r="C188" s="20">
        <v>1</v>
      </c>
      <c r="D188" s="20">
        <v>1</v>
      </c>
      <c r="E188" s="20">
        <v>1</v>
      </c>
      <c r="F188" s="20">
        <v>1</v>
      </c>
      <c r="G188" s="20">
        <v>1</v>
      </c>
      <c r="H188" s="20">
        <v>1</v>
      </c>
      <c r="I188" s="20">
        <v>1</v>
      </c>
      <c r="J188" s="20">
        <v>1</v>
      </c>
      <c r="K188" s="20">
        <v>1</v>
      </c>
      <c r="L188" s="20">
        <v>1</v>
      </c>
      <c r="M188" s="20">
        <v>2</v>
      </c>
      <c r="N188" s="20">
        <v>2</v>
      </c>
      <c r="O188" s="20">
        <v>1</v>
      </c>
      <c r="P188" s="20">
        <v>1</v>
      </c>
      <c r="Q188" s="20">
        <v>2</v>
      </c>
      <c r="R188" s="20">
        <v>1</v>
      </c>
      <c r="S188" s="20">
        <v>1</v>
      </c>
      <c r="T188" s="20">
        <v>2</v>
      </c>
      <c r="U188" s="20">
        <v>1</v>
      </c>
      <c r="V188" s="20">
        <v>1</v>
      </c>
      <c r="W188" s="20">
        <v>1</v>
      </c>
      <c r="X188" s="20">
        <v>1</v>
      </c>
      <c r="Y188" s="20">
        <v>1</v>
      </c>
      <c r="Z188" s="20">
        <v>1</v>
      </c>
      <c r="AA188" s="20">
        <v>1</v>
      </c>
      <c r="AB188" s="20">
        <v>2</v>
      </c>
    </row>
    <row r="189" spans="1:31" ht="33.75" x14ac:dyDescent="0.25">
      <c r="A189" s="443"/>
      <c r="B189" s="38" t="s">
        <v>383</v>
      </c>
      <c r="C189" s="19">
        <f t="shared" ref="C189:AB189" si="15">C183*C184*(C185+C186+C187+C188)*C190</f>
        <v>-60</v>
      </c>
      <c r="D189" s="19">
        <f t="shared" si="15"/>
        <v>-25</v>
      </c>
      <c r="E189" s="19">
        <f t="shared" si="15"/>
        <v>-25</v>
      </c>
      <c r="F189" s="19">
        <f t="shared" si="15"/>
        <v>-25</v>
      </c>
      <c r="G189" s="19">
        <f t="shared" si="15"/>
        <v>-25</v>
      </c>
      <c r="H189" s="19">
        <f t="shared" si="15"/>
        <v>-25</v>
      </c>
      <c r="I189" s="19">
        <f t="shared" si="15"/>
        <v>-25</v>
      </c>
      <c r="J189" s="19">
        <f t="shared" si="15"/>
        <v>-70</v>
      </c>
      <c r="K189" s="19">
        <f t="shared" si="15"/>
        <v>-80</v>
      </c>
      <c r="L189" s="19">
        <f t="shared" si="15"/>
        <v>-60</v>
      </c>
      <c r="M189" s="19">
        <f t="shared" si="15"/>
        <v>-90</v>
      </c>
      <c r="N189" s="19">
        <f t="shared" si="15"/>
        <v>-25</v>
      </c>
      <c r="O189" s="19">
        <f t="shared" si="15"/>
        <v>-30</v>
      </c>
      <c r="P189" s="19">
        <f t="shared" si="15"/>
        <v>-60</v>
      </c>
      <c r="Q189" s="19">
        <f t="shared" si="15"/>
        <v>-80</v>
      </c>
      <c r="R189" s="19">
        <f t="shared" si="15"/>
        <v>-25</v>
      </c>
      <c r="S189" s="19">
        <f t="shared" si="15"/>
        <v>-25</v>
      </c>
      <c r="T189" s="19">
        <f t="shared" si="15"/>
        <v>-90</v>
      </c>
      <c r="U189" s="19">
        <f t="shared" si="15"/>
        <v>-20</v>
      </c>
      <c r="V189" s="19">
        <f t="shared" si="15"/>
        <v>-6.0000000000000009</v>
      </c>
      <c r="W189" s="19">
        <f t="shared" si="15"/>
        <v>-30</v>
      </c>
      <c r="X189" s="19">
        <f t="shared" si="15"/>
        <v>-6.0000000000000009</v>
      </c>
      <c r="Y189" s="19">
        <f t="shared" si="15"/>
        <v>-30</v>
      </c>
      <c r="Z189" s="19">
        <f t="shared" si="15"/>
        <v>-30</v>
      </c>
      <c r="AA189" s="19">
        <f t="shared" si="15"/>
        <v>-30</v>
      </c>
      <c r="AB189" s="207">
        <f t="shared" si="15"/>
        <v>90</v>
      </c>
    </row>
    <row r="190" spans="1:31" ht="15.75" thickBot="1" x14ac:dyDescent="0.3">
      <c r="A190" s="443"/>
      <c r="B190" s="39" t="s">
        <v>62</v>
      </c>
      <c r="C190" s="26">
        <f>COMPONENTES!$F$22</f>
        <v>10</v>
      </c>
      <c r="D190" s="26">
        <f>COMPONENTES!$F$22</f>
        <v>10</v>
      </c>
      <c r="E190" s="26">
        <f>COMPONENTES!$F$22</f>
        <v>10</v>
      </c>
      <c r="F190" s="26">
        <f>COMPONENTES!$F$22</f>
        <v>10</v>
      </c>
      <c r="G190" s="26">
        <f>COMPONENTES!$F$22</f>
        <v>10</v>
      </c>
      <c r="H190" s="26">
        <f>COMPONENTES!$F$22</f>
        <v>10</v>
      </c>
      <c r="I190" s="26">
        <f>COMPONENTES!$F$22</f>
        <v>10</v>
      </c>
      <c r="J190" s="26">
        <f>COMPONENTES!$F$22</f>
        <v>10</v>
      </c>
      <c r="K190" s="26">
        <f>COMPONENTES!$F$22</f>
        <v>10</v>
      </c>
      <c r="L190" s="26">
        <f>COMPONENTES!$F$22</f>
        <v>10</v>
      </c>
      <c r="M190" s="26">
        <f>COMPONENTES!$F$22</f>
        <v>10</v>
      </c>
      <c r="N190" s="26">
        <f>COMPONENTES!$F$22</f>
        <v>10</v>
      </c>
      <c r="O190" s="26">
        <f>COMPONENTES!$F$22</f>
        <v>10</v>
      </c>
      <c r="P190" s="26">
        <f>COMPONENTES!$F$22</f>
        <v>10</v>
      </c>
      <c r="Q190" s="26">
        <f>COMPONENTES!$F$22</f>
        <v>10</v>
      </c>
      <c r="R190" s="26">
        <f>COMPONENTES!$F$22</f>
        <v>10</v>
      </c>
      <c r="S190" s="26">
        <f>COMPONENTES!$F$22</f>
        <v>10</v>
      </c>
      <c r="T190" s="26">
        <f>COMPONENTES!$F$22</f>
        <v>10</v>
      </c>
      <c r="U190" s="26">
        <f>COMPONENTES!$F$22</f>
        <v>10</v>
      </c>
      <c r="V190" s="26">
        <f>COMPONENTES!$F$22</f>
        <v>10</v>
      </c>
      <c r="W190" s="26">
        <f>COMPONENTES!$F$22</f>
        <v>10</v>
      </c>
      <c r="X190" s="26">
        <f>COMPONENTES!$F$22</f>
        <v>10</v>
      </c>
      <c r="Y190" s="26">
        <f>COMPONENTES!$F$22</f>
        <v>10</v>
      </c>
      <c r="Z190" s="26">
        <f>COMPONENTES!$F$22</f>
        <v>10</v>
      </c>
      <c r="AA190" s="26">
        <f>COMPONENTES!$F$22</f>
        <v>10</v>
      </c>
      <c r="AB190" s="26">
        <f>COMPONENTES!$F$22</f>
        <v>10</v>
      </c>
    </row>
    <row r="191" spans="1:31" ht="15.75" thickBot="1" x14ac:dyDescent="0.3">
      <c r="A191" s="443"/>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row>
    <row r="192" spans="1:31" x14ac:dyDescent="0.25">
      <c r="A192" s="443"/>
      <c r="B192" s="36" t="s">
        <v>123</v>
      </c>
      <c r="C192" s="32">
        <v>-1</v>
      </c>
      <c r="D192" s="32">
        <v>-1</v>
      </c>
      <c r="E192" s="32">
        <v>-1</v>
      </c>
      <c r="F192" s="32">
        <v>-1</v>
      </c>
      <c r="G192" s="32">
        <v>-1</v>
      </c>
      <c r="H192" s="32">
        <v>-1</v>
      </c>
      <c r="I192" s="32">
        <v>-1</v>
      </c>
      <c r="J192" s="32">
        <v>-1</v>
      </c>
      <c r="K192" s="32">
        <v>-1</v>
      </c>
      <c r="L192" s="32">
        <v>-1</v>
      </c>
      <c r="M192" s="32">
        <v>-1</v>
      </c>
      <c r="N192" s="32">
        <v>-1</v>
      </c>
      <c r="O192" s="32">
        <v>-1</v>
      </c>
      <c r="P192" s="32">
        <v>-1</v>
      </c>
      <c r="Q192" s="32">
        <v>-1</v>
      </c>
      <c r="R192" s="32">
        <v>-1</v>
      </c>
      <c r="S192" s="32">
        <v>-1</v>
      </c>
      <c r="T192" s="32">
        <v>-1</v>
      </c>
      <c r="U192" s="32">
        <v>-1</v>
      </c>
      <c r="V192" s="32">
        <v>-1</v>
      </c>
      <c r="W192" s="32">
        <v>-1</v>
      </c>
      <c r="X192" s="32">
        <v>-1</v>
      </c>
      <c r="Y192" s="32">
        <v>-1</v>
      </c>
      <c r="Z192" s="32">
        <v>-1</v>
      </c>
      <c r="AA192" s="32">
        <v>-1</v>
      </c>
      <c r="AB192" s="32">
        <v>1</v>
      </c>
      <c r="AC192" s="48"/>
      <c r="AD192" s="48"/>
      <c r="AE192" s="49"/>
    </row>
    <row r="193" spans="1:31" x14ac:dyDescent="0.25">
      <c r="A193" s="443"/>
      <c r="B193" s="37" t="s">
        <v>124</v>
      </c>
      <c r="C193" s="20">
        <v>1</v>
      </c>
      <c r="D193" s="20">
        <v>0.5</v>
      </c>
      <c r="E193" s="20">
        <v>0.5</v>
      </c>
      <c r="F193" s="20">
        <v>0.5</v>
      </c>
      <c r="G193" s="20">
        <v>0.5</v>
      </c>
      <c r="H193" s="20">
        <v>0.5</v>
      </c>
      <c r="I193" s="20">
        <v>0.5</v>
      </c>
      <c r="J193" s="20">
        <v>1</v>
      </c>
      <c r="K193" s="20">
        <v>1</v>
      </c>
      <c r="L193" s="20">
        <v>1</v>
      </c>
      <c r="M193" s="20">
        <v>1</v>
      </c>
      <c r="N193" s="20">
        <v>0.5</v>
      </c>
      <c r="O193" s="20">
        <v>0.5</v>
      </c>
      <c r="P193" s="20">
        <v>1</v>
      </c>
      <c r="Q193" s="20">
        <v>1</v>
      </c>
      <c r="R193" s="20">
        <v>0.5</v>
      </c>
      <c r="S193" s="20">
        <v>0.5</v>
      </c>
      <c r="T193" s="20">
        <v>1</v>
      </c>
      <c r="U193" s="20">
        <v>0.5</v>
      </c>
      <c r="V193" s="20">
        <v>0.1</v>
      </c>
      <c r="W193" s="20">
        <v>0.5</v>
      </c>
      <c r="X193" s="20">
        <v>0.1</v>
      </c>
      <c r="Y193" s="20">
        <v>0.5</v>
      </c>
      <c r="Z193" s="20">
        <v>0.5</v>
      </c>
      <c r="AA193" s="20">
        <v>0.5</v>
      </c>
      <c r="AB193" s="20">
        <v>1</v>
      </c>
      <c r="AC193" s="48"/>
      <c r="AD193" s="48"/>
      <c r="AE193" s="49"/>
    </row>
    <row r="194" spans="1:31" x14ac:dyDescent="0.25">
      <c r="A194" s="443"/>
      <c r="B194" s="37" t="s">
        <v>126</v>
      </c>
      <c r="C194" s="20">
        <v>1</v>
      </c>
      <c r="D194" s="20">
        <v>1</v>
      </c>
      <c r="E194" s="20">
        <v>1</v>
      </c>
      <c r="F194" s="20">
        <v>1</v>
      </c>
      <c r="G194" s="20">
        <v>1</v>
      </c>
      <c r="H194" s="20">
        <v>1</v>
      </c>
      <c r="I194" s="20">
        <v>1</v>
      </c>
      <c r="J194" s="20">
        <v>2</v>
      </c>
      <c r="K194" s="20">
        <v>2</v>
      </c>
      <c r="L194" s="20">
        <v>1</v>
      </c>
      <c r="M194" s="20">
        <v>2</v>
      </c>
      <c r="N194" s="20">
        <v>1</v>
      </c>
      <c r="O194" s="20">
        <v>2</v>
      </c>
      <c r="P194" s="20">
        <v>2</v>
      </c>
      <c r="Q194" s="20">
        <v>2</v>
      </c>
      <c r="R194" s="20">
        <v>2</v>
      </c>
      <c r="S194" s="20">
        <v>1</v>
      </c>
      <c r="T194" s="20">
        <v>2</v>
      </c>
      <c r="U194" s="20">
        <v>1</v>
      </c>
      <c r="V194" s="20">
        <v>2</v>
      </c>
      <c r="W194" s="20">
        <v>1</v>
      </c>
      <c r="X194" s="20">
        <v>2</v>
      </c>
      <c r="Y194" s="20">
        <v>2</v>
      </c>
      <c r="Z194" s="20">
        <v>2</v>
      </c>
      <c r="AA194" s="20">
        <v>2</v>
      </c>
      <c r="AB194" s="20">
        <v>2</v>
      </c>
      <c r="AC194" s="48"/>
      <c r="AD194" s="48"/>
      <c r="AE194" s="49"/>
    </row>
    <row r="195" spans="1:31" x14ac:dyDescent="0.25">
      <c r="A195" s="443"/>
      <c r="B195" s="37" t="s">
        <v>125</v>
      </c>
      <c r="C195" s="20">
        <v>2</v>
      </c>
      <c r="D195" s="20">
        <v>2</v>
      </c>
      <c r="E195" s="20">
        <v>2</v>
      </c>
      <c r="F195" s="20">
        <v>2</v>
      </c>
      <c r="G195" s="20">
        <v>2</v>
      </c>
      <c r="H195" s="20">
        <v>2</v>
      </c>
      <c r="I195" s="20">
        <v>2</v>
      </c>
      <c r="J195" s="20">
        <v>2</v>
      </c>
      <c r="K195" s="20">
        <v>2</v>
      </c>
      <c r="L195" s="20">
        <v>2</v>
      </c>
      <c r="M195" s="20">
        <v>2</v>
      </c>
      <c r="N195" s="20">
        <v>1</v>
      </c>
      <c r="O195" s="20">
        <v>2</v>
      </c>
      <c r="P195" s="20">
        <v>2</v>
      </c>
      <c r="Q195" s="20">
        <v>2</v>
      </c>
      <c r="R195" s="20">
        <v>1</v>
      </c>
      <c r="S195" s="20">
        <v>2</v>
      </c>
      <c r="T195" s="20">
        <v>2</v>
      </c>
      <c r="U195" s="20">
        <v>1</v>
      </c>
      <c r="V195" s="20">
        <v>2</v>
      </c>
      <c r="W195" s="20">
        <v>2</v>
      </c>
      <c r="X195" s="20">
        <v>2</v>
      </c>
      <c r="Y195" s="20">
        <v>2</v>
      </c>
      <c r="Z195" s="20">
        <v>2</v>
      </c>
      <c r="AA195" s="20">
        <v>2</v>
      </c>
      <c r="AB195" s="20">
        <v>2</v>
      </c>
    </row>
    <row r="196" spans="1:31" x14ac:dyDescent="0.25">
      <c r="A196" s="443"/>
      <c r="B196" s="37" t="s">
        <v>127</v>
      </c>
      <c r="C196" s="20">
        <v>2</v>
      </c>
      <c r="D196" s="20">
        <v>1</v>
      </c>
      <c r="E196" s="20">
        <v>1</v>
      </c>
      <c r="F196" s="20">
        <v>1</v>
      </c>
      <c r="G196" s="20">
        <v>1</v>
      </c>
      <c r="H196" s="20">
        <v>1</v>
      </c>
      <c r="I196" s="20">
        <v>1</v>
      </c>
      <c r="J196" s="20">
        <v>2</v>
      </c>
      <c r="K196" s="20">
        <v>3</v>
      </c>
      <c r="L196" s="20">
        <v>2</v>
      </c>
      <c r="M196" s="20">
        <v>3</v>
      </c>
      <c r="N196" s="20">
        <v>1</v>
      </c>
      <c r="O196" s="20">
        <v>1</v>
      </c>
      <c r="P196" s="20">
        <v>1</v>
      </c>
      <c r="Q196" s="20">
        <v>2</v>
      </c>
      <c r="R196" s="20">
        <v>1</v>
      </c>
      <c r="S196" s="20">
        <v>1</v>
      </c>
      <c r="T196" s="20">
        <v>3</v>
      </c>
      <c r="U196" s="20">
        <v>1</v>
      </c>
      <c r="V196" s="20">
        <v>1</v>
      </c>
      <c r="W196" s="20">
        <v>2</v>
      </c>
      <c r="X196" s="20">
        <v>1</v>
      </c>
      <c r="Y196" s="20">
        <v>1</v>
      </c>
      <c r="Z196" s="20">
        <v>1</v>
      </c>
      <c r="AA196" s="20">
        <v>1</v>
      </c>
      <c r="AB196" s="20">
        <v>3</v>
      </c>
    </row>
    <row r="197" spans="1:31" x14ac:dyDescent="0.25">
      <c r="A197" s="443"/>
      <c r="B197" s="37" t="s">
        <v>140</v>
      </c>
      <c r="C197" s="20">
        <v>1</v>
      </c>
      <c r="D197" s="20">
        <v>1</v>
      </c>
      <c r="E197" s="20">
        <v>1</v>
      </c>
      <c r="F197" s="20">
        <v>1</v>
      </c>
      <c r="G197" s="20">
        <v>1</v>
      </c>
      <c r="H197" s="20">
        <v>1</v>
      </c>
      <c r="I197" s="20">
        <v>1</v>
      </c>
      <c r="J197" s="20">
        <v>1</v>
      </c>
      <c r="K197" s="20">
        <v>1</v>
      </c>
      <c r="L197" s="20">
        <v>1</v>
      </c>
      <c r="M197" s="20">
        <v>2</v>
      </c>
      <c r="N197" s="20">
        <v>2</v>
      </c>
      <c r="O197" s="20">
        <v>1</v>
      </c>
      <c r="P197" s="20">
        <v>1</v>
      </c>
      <c r="Q197" s="20">
        <v>2</v>
      </c>
      <c r="R197" s="20">
        <v>1</v>
      </c>
      <c r="S197" s="20">
        <v>1</v>
      </c>
      <c r="T197" s="20">
        <v>2</v>
      </c>
      <c r="U197" s="20">
        <v>1</v>
      </c>
      <c r="V197" s="20">
        <v>1</v>
      </c>
      <c r="W197" s="20">
        <v>1</v>
      </c>
      <c r="X197" s="20">
        <v>1</v>
      </c>
      <c r="Y197" s="20">
        <v>1</v>
      </c>
      <c r="Z197" s="20">
        <v>1</v>
      </c>
      <c r="AA197" s="20">
        <v>1</v>
      </c>
      <c r="AB197" s="20">
        <v>2</v>
      </c>
    </row>
    <row r="198" spans="1:31" x14ac:dyDescent="0.25">
      <c r="A198" s="443"/>
      <c r="B198" s="38" t="s">
        <v>380</v>
      </c>
      <c r="C198" s="19">
        <f t="shared" ref="C198:AB198" si="16">C192*C193*(C194+C195+C196+C197)*C199</f>
        <v>-60</v>
      </c>
      <c r="D198" s="19">
        <f t="shared" si="16"/>
        <v>-25</v>
      </c>
      <c r="E198" s="19">
        <f t="shared" si="16"/>
        <v>-25</v>
      </c>
      <c r="F198" s="19">
        <f t="shared" si="16"/>
        <v>-25</v>
      </c>
      <c r="G198" s="19">
        <f t="shared" si="16"/>
        <v>-25</v>
      </c>
      <c r="H198" s="19">
        <f t="shared" si="16"/>
        <v>-25</v>
      </c>
      <c r="I198" s="19">
        <f t="shared" si="16"/>
        <v>-25</v>
      </c>
      <c r="J198" s="19">
        <f t="shared" si="16"/>
        <v>-70</v>
      </c>
      <c r="K198" s="19">
        <f t="shared" si="16"/>
        <v>-80</v>
      </c>
      <c r="L198" s="19">
        <f t="shared" si="16"/>
        <v>-60</v>
      </c>
      <c r="M198" s="19">
        <f t="shared" si="16"/>
        <v>-90</v>
      </c>
      <c r="N198" s="19">
        <f t="shared" si="16"/>
        <v>-25</v>
      </c>
      <c r="O198" s="19">
        <f t="shared" si="16"/>
        <v>-30</v>
      </c>
      <c r="P198" s="19">
        <f t="shared" si="16"/>
        <v>-60</v>
      </c>
      <c r="Q198" s="19">
        <f t="shared" si="16"/>
        <v>-80</v>
      </c>
      <c r="R198" s="19">
        <f t="shared" si="16"/>
        <v>-25</v>
      </c>
      <c r="S198" s="19">
        <f t="shared" si="16"/>
        <v>-25</v>
      </c>
      <c r="T198" s="19">
        <f t="shared" si="16"/>
        <v>-90</v>
      </c>
      <c r="U198" s="19">
        <f t="shared" si="16"/>
        <v>-20</v>
      </c>
      <c r="V198" s="19">
        <f t="shared" si="16"/>
        <v>-6.0000000000000009</v>
      </c>
      <c r="W198" s="19">
        <f t="shared" si="16"/>
        <v>-30</v>
      </c>
      <c r="X198" s="19">
        <f t="shared" si="16"/>
        <v>-6.0000000000000009</v>
      </c>
      <c r="Y198" s="19">
        <f t="shared" si="16"/>
        <v>-30</v>
      </c>
      <c r="Z198" s="19">
        <f t="shared" si="16"/>
        <v>-30</v>
      </c>
      <c r="AA198" s="19">
        <f t="shared" si="16"/>
        <v>-30</v>
      </c>
      <c r="AB198" s="207">
        <f t="shared" si="16"/>
        <v>90</v>
      </c>
    </row>
    <row r="199" spans="1:31" ht="15.75" thickBot="1" x14ac:dyDescent="0.3">
      <c r="A199" s="443"/>
      <c r="B199" s="39" t="s">
        <v>62</v>
      </c>
      <c r="C199" s="26">
        <f>COMPONENTES!$F$26</f>
        <v>10</v>
      </c>
      <c r="D199" s="26">
        <f>COMPONENTES!$F$26</f>
        <v>10</v>
      </c>
      <c r="E199" s="26">
        <f>COMPONENTES!$F$26</f>
        <v>10</v>
      </c>
      <c r="F199" s="26">
        <f>COMPONENTES!$F$26</f>
        <v>10</v>
      </c>
      <c r="G199" s="26">
        <f>COMPONENTES!$F$26</f>
        <v>10</v>
      </c>
      <c r="H199" s="26">
        <f>COMPONENTES!$F$26</f>
        <v>10</v>
      </c>
      <c r="I199" s="26">
        <f>COMPONENTES!$F$26</f>
        <v>10</v>
      </c>
      <c r="J199" s="26">
        <f>COMPONENTES!$F$26</f>
        <v>10</v>
      </c>
      <c r="K199" s="26">
        <f>COMPONENTES!$F$26</f>
        <v>10</v>
      </c>
      <c r="L199" s="26">
        <f>COMPONENTES!$F$26</f>
        <v>10</v>
      </c>
      <c r="M199" s="26">
        <f>COMPONENTES!$F$26</f>
        <v>10</v>
      </c>
      <c r="N199" s="26">
        <f>COMPONENTES!$F$26</f>
        <v>10</v>
      </c>
      <c r="O199" s="26">
        <f>COMPONENTES!$F$26</f>
        <v>10</v>
      </c>
      <c r="P199" s="26">
        <f>COMPONENTES!$F$26</f>
        <v>10</v>
      </c>
      <c r="Q199" s="26">
        <f>COMPONENTES!$F$26</f>
        <v>10</v>
      </c>
      <c r="R199" s="26">
        <f>COMPONENTES!$F$26</f>
        <v>10</v>
      </c>
      <c r="S199" s="26">
        <f>COMPONENTES!$F$26</f>
        <v>10</v>
      </c>
      <c r="T199" s="26">
        <f>COMPONENTES!$F$26</f>
        <v>10</v>
      </c>
      <c r="U199" s="26">
        <f>COMPONENTES!$F$26</f>
        <v>10</v>
      </c>
      <c r="V199" s="26">
        <f>COMPONENTES!$F$26</f>
        <v>10</v>
      </c>
      <c r="W199" s="26">
        <f>COMPONENTES!$F$26</f>
        <v>10</v>
      </c>
      <c r="X199" s="26">
        <f>COMPONENTES!$F$26</f>
        <v>10</v>
      </c>
      <c r="Y199" s="26">
        <f>COMPONENTES!$F$26</f>
        <v>10</v>
      </c>
      <c r="Z199" s="26">
        <f>COMPONENTES!$F$26</f>
        <v>10</v>
      </c>
      <c r="AA199" s="26">
        <f>COMPONENTES!$F$26</f>
        <v>10</v>
      </c>
      <c r="AB199" s="26">
        <f>COMPONENTES!$F$26</f>
        <v>10</v>
      </c>
    </row>
    <row r="200" spans="1:31" ht="15.75" thickBot="1" x14ac:dyDescent="0.3">
      <c r="A200" s="50"/>
      <c r="B200" s="41"/>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row>
    <row r="201" spans="1:31" x14ac:dyDescent="0.25">
      <c r="A201" s="439" t="s">
        <v>88</v>
      </c>
      <c r="B201" s="36" t="s">
        <v>123</v>
      </c>
      <c r="C201" s="32">
        <v>-1</v>
      </c>
      <c r="D201" s="32">
        <v>-1</v>
      </c>
      <c r="E201" s="32">
        <v>-1</v>
      </c>
      <c r="F201" s="32">
        <v>-1</v>
      </c>
      <c r="G201" s="32">
        <v>-1</v>
      </c>
      <c r="H201" s="32">
        <v>-1</v>
      </c>
      <c r="I201" s="32">
        <v>-1</v>
      </c>
      <c r="J201" s="32">
        <v>-1</v>
      </c>
      <c r="K201" s="32">
        <v>-1</v>
      </c>
      <c r="L201" s="32">
        <v>-1</v>
      </c>
      <c r="M201" s="32">
        <v>-1</v>
      </c>
      <c r="N201" s="32">
        <v>-1</v>
      </c>
      <c r="O201" s="32">
        <v>-1</v>
      </c>
      <c r="P201" s="32">
        <v>-1</v>
      </c>
      <c r="Q201" s="32">
        <v>-1</v>
      </c>
      <c r="R201" s="32">
        <v>-1</v>
      </c>
      <c r="S201" s="32">
        <v>-1</v>
      </c>
      <c r="T201" s="32">
        <v>-1</v>
      </c>
      <c r="U201" s="32">
        <v>-1</v>
      </c>
      <c r="V201" s="32">
        <v>-1</v>
      </c>
      <c r="W201" s="32">
        <v>-1</v>
      </c>
      <c r="X201" s="32">
        <v>-1</v>
      </c>
      <c r="Y201" s="32">
        <v>-1</v>
      </c>
      <c r="Z201" s="32">
        <v>-1</v>
      </c>
      <c r="AA201" s="32">
        <v>-1</v>
      </c>
      <c r="AB201" s="32">
        <v>1</v>
      </c>
      <c r="AC201" s="48"/>
      <c r="AD201" s="48"/>
      <c r="AE201" s="49"/>
    </row>
    <row r="202" spans="1:31" x14ac:dyDescent="0.25">
      <c r="A202" s="440"/>
      <c r="B202" s="37" t="s">
        <v>124</v>
      </c>
      <c r="C202" s="20">
        <v>0.5</v>
      </c>
      <c r="D202" s="20">
        <v>0.5</v>
      </c>
      <c r="E202" s="20">
        <v>0.5</v>
      </c>
      <c r="F202" s="20">
        <v>1</v>
      </c>
      <c r="G202" s="20">
        <v>0.5</v>
      </c>
      <c r="H202" s="20">
        <v>1</v>
      </c>
      <c r="I202" s="20">
        <v>0.5</v>
      </c>
      <c r="J202" s="20">
        <v>0.5</v>
      </c>
      <c r="K202" s="20">
        <v>1</v>
      </c>
      <c r="L202" s="20">
        <v>1</v>
      </c>
      <c r="M202" s="20">
        <v>0.5</v>
      </c>
      <c r="N202" s="20">
        <v>0.5</v>
      </c>
      <c r="O202" s="20">
        <v>0.1</v>
      </c>
      <c r="P202" s="20">
        <v>0.5</v>
      </c>
      <c r="Q202" s="20">
        <v>0.5</v>
      </c>
      <c r="R202" s="20">
        <v>0.1</v>
      </c>
      <c r="S202" s="20">
        <v>1</v>
      </c>
      <c r="T202" s="20">
        <v>1</v>
      </c>
      <c r="U202" s="20">
        <v>0.1</v>
      </c>
      <c r="V202" s="20">
        <v>0.1</v>
      </c>
      <c r="W202" s="20">
        <v>0.1</v>
      </c>
      <c r="X202" s="20">
        <v>0.5</v>
      </c>
      <c r="Y202" s="20">
        <v>0.5</v>
      </c>
      <c r="Z202" s="20">
        <v>0.1</v>
      </c>
      <c r="AA202" s="20">
        <v>0.5</v>
      </c>
      <c r="AB202" s="20">
        <v>1</v>
      </c>
      <c r="AC202" s="48"/>
      <c r="AD202" s="48"/>
      <c r="AE202" s="49"/>
    </row>
    <row r="203" spans="1:31" x14ac:dyDescent="0.25">
      <c r="A203" s="440"/>
      <c r="B203" s="37" t="s">
        <v>126</v>
      </c>
      <c r="C203" s="20">
        <v>1</v>
      </c>
      <c r="D203" s="20">
        <v>1</v>
      </c>
      <c r="E203" s="20">
        <v>1</v>
      </c>
      <c r="F203" s="20">
        <v>1</v>
      </c>
      <c r="G203" s="20">
        <v>1</v>
      </c>
      <c r="H203" s="20">
        <v>1</v>
      </c>
      <c r="I203" s="20">
        <v>1</v>
      </c>
      <c r="J203" s="20">
        <v>2</v>
      </c>
      <c r="K203" s="20">
        <v>2</v>
      </c>
      <c r="L203" s="20">
        <v>2</v>
      </c>
      <c r="M203" s="20">
        <v>1</v>
      </c>
      <c r="N203" s="20">
        <v>1</v>
      </c>
      <c r="O203" s="20">
        <v>1</v>
      </c>
      <c r="P203" s="20">
        <v>1</v>
      </c>
      <c r="Q203" s="20">
        <v>1</v>
      </c>
      <c r="R203" s="20">
        <v>1</v>
      </c>
      <c r="S203" s="20">
        <v>1</v>
      </c>
      <c r="T203" s="20">
        <v>2</v>
      </c>
      <c r="U203" s="20">
        <v>1</v>
      </c>
      <c r="V203" s="20">
        <v>1</v>
      </c>
      <c r="W203" s="20">
        <v>1</v>
      </c>
      <c r="X203" s="20">
        <v>1</v>
      </c>
      <c r="Y203" s="20">
        <v>1</v>
      </c>
      <c r="Z203" s="20">
        <v>1</v>
      </c>
      <c r="AA203" s="20">
        <v>1</v>
      </c>
      <c r="AB203" s="20">
        <v>2</v>
      </c>
      <c r="AC203" s="48"/>
      <c r="AD203" s="48"/>
      <c r="AE203" s="49"/>
    </row>
    <row r="204" spans="1:31" x14ac:dyDescent="0.25">
      <c r="A204" s="440"/>
      <c r="B204" s="37" t="s">
        <v>125</v>
      </c>
      <c r="C204" s="20">
        <v>1</v>
      </c>
      <c r="D204" s="20">
        <v>1</v>
      </c>
      <c r="E204" s="20">
        <v>1</v>
      </c>
      <c r="F204" s="20">
        <v>1</v>
      </c>
      <c r="G204" s="20">
        <v>1</v>
      </c>
      <c r="H204" s="20">
        <v>1</v>
      </c>
      <c r="I204" s="20">
        <v>1</v>
      </c>
      <c r="J204" s="20">
        <v>2</v>
      </c>
      <c r="K204" s="20">
        <v>2</v>
      </c>
      <c r="L204" s="20">
        <v>2</v>
      </c>
      <c r="M204" s="20">
        <v>1</v>
      </c>
      <c r="N204" s="20">
        <v>1</v>
      </c>
      <c r="O204" s="20">
        <v>1</v>
      </c>
      <c r="P204" s="20">
        <v>1</v>
      </c>
      <c r="Q204" s="20">
        <v>1</v>
      </c>
      <c r="R204" s="20">
        <v>1</v>
      </c>
      <c r="S204" s="20">
        <v>1</v>
      </c>
      <c r="T204" s="20">
        <v>2</v>
      </c>
      <c r="U204" s="20">
        <v>1</v>
      </c>
      <c r="V204" s="20">
        <v>1</v>
      </c>
      <c r="W204" s="20">
        <v>1</v>
      </c>
      <c r="X204" s="20">
        <v>1</v>
      </c>
      <c r="Y204" s="20">
        <v>2</v>
      </c>
      <c r="Z204" s="20">
        <v>1</v>
      </c>
      <c r="AA204" s="20">
        <v>1</v>
      </c>
      <c r="AB204" s="20">
        <v>1</v>
      </c>
    </row>
    <row r="205" spans="1:31" x14ac:dyDescent="0.25">
      <c r="A205" s="440"/>
      <c r="B205" s="37" t="s">
        <v>127</v>
      </c>
      <c r="C205" s="20">
        <v>2</v>
      </c>
      <c r="D205" s="20">
        <v>1</v>
      </c>
      <c r="E205" s="20">
        <v>1</v>
      </c>
      <c r="F205" s="20">
        <v>2</v>
      </c>
      <c r="G205" s="20">
        <v>1</v>
      </c>
      <c r="H205" s="20">
        <v>2</v>
      </c>
      <c r="I205" s="20">
        <v>1</v>
      </c>
      <c r="J205" s="20">
        <v>1</v>
      </c>
      <c r="K205" s="20">
        <v>2</v>
      </c>
      <c r="L205" s="20">
        <v>2</v>
      </c>
      <c r="M205" s="20">
        <v>2</v>
      </c>
      <c r="N205" s="20">
        <v>2</v>
      </c>
      <c r="O205" s="20">
        <v>1</v>
      </c>
      <c r="P205" s="20">
        <v>2</v>
      </c>
      <c r="Q205" s="20">
        <v>2</v>
      </c>
      <c r="R205" s="20">
        <v>1</v>
      </c>
      <c r="S205" s="20">
        <v>2</v>
      </c>
      <c r="T205" s="20">
        <v>2</v>
      </c>
      <c r="U205" s="20">
        <v>1</v>
      </c>
      <c r="V205" s="20">
        <v>1</v>
      </c>
      <c r="W205" s="20">
        <v>1</v>
      </c>
      <c r="X205" s="20">
        <v>2</v>
      </c>
      <c r="Y205" s="20">
        <v>2</v>
      </c>
      <c r="Z205" s="20">
        <v>1</v>
      </c>
      <c r="AA205" s="20">
        <v>1</v>
      </c>
      <c r="AB205" s="20">
        <v>2</v>
      </c>
    </row>
    <row r="206" spans="1:31" x14ac:dyDescent="0.25">
      <c r="A206" s="440"/>
      <c r="B206" s="37" t="s">
        <v>140</v>
      </c>
      <c r="C206" s="20">
        <v>2</v>
      </c>
      <c r="D206" s="20">
        <v>2</v>
      </c>
      <c r="E206" s="20">
        <v>2</v>
      </c>
      <c r="F206" s="20">
        <v>2</v>
      </c>
      <c r="G206" s="20">
        <v>2</v>
      </c>
      <c r="H206" s="20">
        <v>2</v>
      </c>
      <c r="I206" s="20">
        <v>2</v>
      </c>
      <c r="J206" s="20">
        <v>1</v>
      </c>
      <c r="K206" s="20">
        <v>2</v>
      </c>
      <c r="L206" s="20">
        <v>2</v>
      </c>
      <c r="M206" s="20">
        <v>2</v>
      </c>
      <c r="N206" s="20">
        <v>2</v>
      </c>
      <c r="O206" s="20">
        <v>2</v>
      </c>
      <c r="P206" s="20">
        <v>2</v>
      </c>
      <c r="Q206" s="20">
        <v>2</v>
      </c>
      <c r="R206" s="20">
        <v>2</v>
      </c>
      <c r="S206" s="20">
        <v>2</v>
      </c>
      <c r="T206" s="20">
        <v>2</v>
      </c>
      <c r="U206" s="20">
        <v>2</v>
      </c>
      <c r="V206" s="20">
        <v>1</v>
      </c>
      <c r="W206" s="20">
        <v>1</v>
      </c>
      <c r="X206" s="20">
        <v>2</v>
      </c>
      <c r="Y206" s="20">
        <v>2</v>
      </c>
      <c r="Z206" s="20">
        <v>1</v>
      </c>
      <c r="AA206" s="20">
        <v>2</v>
      </c>
      <c r="AB206" s="20">
        <v>3</v>
      </c>
    </row>
    <row r="207" spans="1:31" x14ac:dyDescent="0.25">
      <c r="A207" s="440"/>
      <c r="B207" s="40" t="s">
        <v>74</v>
      </c>
      <c r="C207" s="19">
        <f>C201*C202*(C203+C204+C205+C206)*C208</f>
        <v>-30</v>
      </c>
      <c r="D207" s="19">
        <f t="shared" ref="D207:L207" si="17">D201*D202*(D203+D204+D205+D206)*D208</f>
        <v>-25</v>
      </c>
      <c r="E207" s="19">
        <f t="shared" si="17"/>
        <v>-25</v>
      </c>
      <c r="F207" s="19">
        <f>F201*F202*(F203+F204+F205+F206)*F208</f>
        <v>-60</v>
      </c>
      <c r="G207" s="19">
        <f t="shared" si="17"/>
        <v>-25</v>
      </c>
      <c r="H207" s="19">
        <f>H201*H202*(H203+H204+H205+H206)*H208</f>
        <v>-60</v>
      </c>
      <c r="I207" s="19">
        <f t="shared" si="17"/>
        <v>-25</v>
      </c>
      <c r="J207" s="19">
        <f t="shared" si="17"/>
        <v>-30</v>
      </c>
      <c r="K207" s="19">
        <f>K201*K202*(K203+K204+K205+K206)*K208</f>
        <v>-80</v>
      </c>
      <c r="L207" s="19">
        <f t="shared" si="17"/>
        <v>-80</v>
      </c>
      <c r="M207" s="19">
        <f t="shared" ref="M207:U207" si="18">M201*M202*(M203+M204+M205+M206)*M208</f>
        <v>-30</v>
      </c>
      <c r="N207" s="19">
        <f t="shared" si="18"/>
        <v>-30</v>
      </c>
      <c r="O207" s="19">
        <f t="shared" si="18"/>
        <v>-5</v>
      </c>
      <c r="P207" s="19">
        <f t="shared" si="18"/>
        <v>-30</v>
      </c>
      <c r="Q207" s="19">
        <f t="shared" si="18"/>
        <v>-30</v>
      </c>
      <c r="R207" s="19">
        <f t="shared" si="18"/>
        <v>-5</v>
      </c>
      <c r="S207" s="19">
        <f t="shared" si="18"/>
        <v>-60</v>
      </c>
      <c r="T207" s="19">
        <f t="shared" si="18"/>
        <v>-80</v>
      </c>
      <c r="U207" s="19">
        <f t="shared" si="18"/>
        <v>-5</v>
      </c>
      <c r="V207" s="19">
        <f t="shared" ref="V207:AB207" si="19">V201*V202*(V203+V204+V205+V206)*V208</f>
        <v>-4</v>
      </c>
      <c r="W207" s="19">
        <f t="shared" si="19"/>
        <v>-4</v>
      </c>
      <c r="X207" s="19">
        <f t="shared" si="19"/>
        <v>-30</v>
      </c>
      <c r="Y207" s="19">
        <f t="shared" si="19"/>
        <v>-35</v>
      </c>
      <c r="Z207" s="19">
        <f t="shared" si="19"/>
        <v>-4</v>
      </c>
      <c r="AA207" s="19">
        <f t="shared" si="19"/>
        <v>-25</v>
      </c>
      <c r="AB207" s="51">
        <f t="shared" si="19"/>
        <v>80</v>
      </c>
    </row>
    <row r="208" spans="1:31" ht="15.75" thickBot="1" x14ac:dyDescent="0.3">
      <c r="A208" s="440"/>
      <c r="B208" s="39" t="s">
        <v>62</v>
      </c>
      <c r="C208" s="26">
        <f>COMPONENTES!$F$24</f>
        <v>10</v>
      </c>
      <c r="D208" s="26">
        <f>COMPONENTES!$F$24</f>
        <v>10</v>
      </c>
      <c r="E208" s="26">
        <f>COMPONENTES!$F$24</f>
        <v>10</v>
      </c>
      <c r="F208" s="26">
        <f>COMPONENTES!$F$24</f>
        <v>10</v>
      </c>
      <c r="G208" s="26">
        <f>COMPONENTES!$F$24</f>
        <v>10</v>
      </c>
      <c r="H208" s="26">
        <f>COMPONENTES!$F$24</f>
        <v>10</v>
      </c>
      <c r="I208" s="26">
        <f>COMPONENTES!$F$24</f>
        <v>10</v>
      </c>
      <c r="J208" s="26">
        <f>COMPONENTES!$F$24</f>
        <v>10</v>
      </c>
      <c r="K208" s="26">
        <f>COMPONENTES!$F$24</f>
        <v>10</v>
      </c>
      <c r="L208" s="26">
        <f>COMPONENTES!$F$24</f>
        <v>10</v>
      </c>
      <c r="M208" s="26">
        <f>COMPONENTES!$F$24</f>
        <v>10</v>
      </c>
      <c r="N208" s="26">
        <f>COMPONENTES!$F$24</f>
        <v>10</v>
      </c>
      <c r="O208" s="26">
        <f>COMPONENTES!$F$24</f>
        <v>10</v>
      </c>
      <c r="P208" s="26">
        <f>COMPONENTES!$F$24</f>
        <v>10</v>
      </c>
      <c r="Q208" s="26">
        <f>COMPONENTES!$F$24</f>
        <v>10</v>
      </c>
      <c r="R208" s="26">
        <f>COMPONENTES!$F$24</f>
        <v>10</v>
      </c>
      <c r="S208" s="26">
        <f>COMPONENTES!$F$24</f>
        <v>10</v>
      </c>
      <c r="T208" s="26">
        <f>COMPONENTES!$F$24</f>
        <v>10</v>
      </c>
      <c r="U208" s="26">
        <f>COMPONENTES!$F$24</f>
        <v>10</v>
      </c>
      <c r="V208" s="26">
        <f>COMPONENTES!$F$24</f>
        <v>10</v>
      </c>
      <c r="W208" s="26">
        <f>COMPONENTES!$F$24</f>
        <v>10</v>
      </c>
      <c r="X208" s="26">
        <f>COMPONENTES!$F$24</f>
        <v>10</v>
      </c>
      <c r="Y208" s="26">
        <f>COMPONENTES!$F$24</f>
        <v>10</v>
      </c>
      <c r="Z208" s="26">
        <f>COMPONENTES!$F$24</f>
        <v>10</v>
      </c>
      <c r="AA208" s="26">
        <f>COMPONENTES!$F$24</f>
        <v>10</v>
      </c>
      <c r="AB208" s="26">
        <f>COMPONENTES!$F$24</f>
        <v>10</v>
      </c>
    </row>
    <row r="209" spans="1:31" ht="15.75" thickBot="1" x14ac:dyDescent="0.3">
      <c r="A209" s="440"/>
      <c r="B209" s="41"/>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row>
    <row r="210" spans="1:31" x14ac:dyDescent="0.25">
      <c r="A210" s="440"/>
      <c r="B210" s="36" t="s">
        <v>123</v>
      </c>
      <c r="C210" s="32">
        <v>-1</v>
      </c>
      <c r="D210" s="32">
        <v>-1</v>
      </c>
      <c r="E210" s="32">
        <v>-1</v>
      </c>
      <c r="F210" s="32">
        <v>-1</v>
      </c>
      <c r="G210" s="32">
        <v>-1</v>
      </c>
      <c r="H210" s="32">
        <v>-1</v>
      </c>
      <c r="I210" s="32">
        <v>-1</v>
      </c>
      <c r="J210" s="32">
        <v>-1</v>
      </c>
      <c r="K210" s="32">
        <v>-1</v>
      </c>
      <c r="L210" s="32">
        <v>-1</v>
      </c>
      <c r="M210" s="32">
        <v>-1</v>
      </c>
      <c r="N210" s="32">
        <v>-1</v>
      </c>
      <c r="O210" s="32">
        <v>-1</v>
      </c>
      <c r="P210" s="32">
        <v>-1</v>
      </c>
      <c r="Q210" s="32">
        <v>-1</v>
      </c>
      <c r="R210" s="32">
        <v>-1</v>
      </c>
      <c r="S210" s="32">
        <v>-1</v>
      </c>
      <c r="T210" s="32">
        <v>-1</v>
      </c>
      <c r="U210" s="32">
        <v>-1</v>
      </c>
      <c r="V210" s="32">
        <v>-1</v>
      </c>
      <c r="W210" s="32">
        <v>-1</v>
      </c>
      <c r="X210" s="32">
        <v>-1</v>
      </c>
      <c r="Y210" s="32">
        <v>-1</v>
      </c>
      <c r="Z210" s="32">
        <v>-1</v>
      </c>
      <c r="AA210" s="32">
        <v>-1</v>
      </c>
      <c r="AB210" s="32">
        <v>1</v>
      </c>
      <c r="AC210" s="48"/>
      <c r="AD210" s="48"/>
      <c r="AE210" s="49"/>
    </row>
    <row r="211" spans="1:31" x14ac:dyDescent="0.25">
      <c r="A211" s="440"/>
      <c r="B211" s="37" t="s">
        <v>124</v>
      </c>
      <c r="C211" s="20">
        <v>1</v>
      </c>
      <c r="D211" s="20">
        <v>0.5</v>
      </c>
      <c r="E211" s="20">
        <v>0.5</v>
      </c>
      <c r="F211" s="20">
        <v>0.5</v>
      </c>
      <c r="G211" s="20">
        <v>0.5</v>
      </c>
      <c r="H211" s="20">
        <v>0.5</v>
      </c>
      <c r="I211" s="20">
        <v>0.5</v>
      </c>
      <c r="J211" s="20">
        <v>0.5</v>
      </c>
      <c r="K211" s="20">
        <v>1</v>
      </c>
      <c r="L211" s="20">
        <v>1</v>
      </c>
      <c r="M211" s="20">
        <v>0.5</v>
      </c>
      <c r="N211" s="20">
        <v>1</v>
      </c>
      <c r="O211" s="20">
        <v>0.5</v>
      </c>
      <c r="P211" s="20">
        <v>0.5</v>
      </c>
      <c r="Q211" s="20">
        <v>0.5</v>
      </c>
      <c r="R211" s="20">
        <v>0.5</v>
      </c>
      <c r="S211" s="20">
        <v>0.5</v>
      </c>
      <c r="T211" s="20">
        <v>1</v>
      </c>
      <c r="U211" s="20">
        <v>0.5</v>
      </c>
      <c r="V211" s="20">
        <v>0.5</v>
      </c>
      <c r="W211" s="20">
        <v>0.5</v>
      </c>
      <c r="X211" s="20">
        <v>0.1</v>
      </c>
      <c r="Y211" s="20">
        <v>1</v>
      </c>
      <c r="Z211" s="20">
        <v>0.5</v>
      </c>
      <c r="AA211" s="20">
        <v>1</v>
      </c>
      <c r="AB211" s="20">
        <v>1</v>
      </c>
      <c r="AC211" s="48"/>
      <c r="AD211" s="48"/>
      <c r="AE211" s="49"/>
    </row>
    <row r="212" spans="1:31" x14ac:dyDescent="0.25">
      <c r="A212" s="440"/>
      <c r="B212" s="37" t="s">
        <v>126</v>
      </c>
      <c r="C212" s="20">
        <v>1</v>
      </c>
      <c r="D212" s="20">
        <v>1</v>
      </c>
      <c r="E212" s="20">
        <v>1</v>
      </c>
      <c r="F212" s="20">
        <v>1</v>
      </c>
      <c r="G212" s="20">
        <v>1</v>
      </c>
      <c r="H212" s="20">
        <v>1</v>
      </c>
      <c r="I212" s="20">
        <v>1</v>
      </c>
      <c r="J212" s="20">
        <v>1</v>
      </c>
      <c r="K212" s="20">
        <v>2</v>
      </c>
      <c r="L212" s="20">
        <v>2</v>
      </c>
      <c r="M212" s="20">
        <v>1</v>
      </c>
      <c r="N212" s="20">
        <v>1</v>
      </c>
      <c r="O212" s="20">
        <v>1</v>
      </c>
      <c r="P212" s="20">
        <v>1</v>
      </c>
      <c r="Q212" s="20">
        <v>1</v>
      </c>
      <c r="R212" s="20">
        <v>1</v>
      </c>
      <c r="S212" s="20">
        <v>1</v>
      </c>
      <c r="T212" s="20">
        <v>2</v>
      </c>
      <c r="U212" s="20">
        <v>1</v>
      </c>
      <c r="V212" s="20">
        <v>1</v>
      </c>
      <c r="W212" s="20">
        <v>1</v>
      </c>
      <c r="X212" s="20">
        <v>1</v>
      </c>
      <c r="Y212" s="20">
        <v>1</v>
      </c>
      <c r="Z212" s="20">
        <v>1</v>
      </c>
      <c r="AA212" s="20">
        <v>1</v>
      </c>
      <c r="AB212" s="20">
        <v>2</v>
      </c>
      <c r="AC212" s="48"/>
      <c r="AD212" s="48"/>
      <c r="AE212" s="49"/>
    </row>
    <row r="213" spans="1:31" x14ac:dyDescent="0.25">
      <c r="A213" s="440"/>
      <c r="B213" s="37" t="s">
        <v>125</v>
      </c>
      <c r="C213" s="20">
        <v>2</v>
      </c>
      <c r="D213" s="20">
        <v>1</v>
      </c>
      <c r="E213" s="20">
        <v>1</v>
      </c>
      <c r="F213" s="20">
        <v>1</v>
      </c>
      <c r="G213" s="20">
        <v>1</v>
      </c>
      <c r="H213" s="20">
        <v>1</v>
      </c>
      <c r="I213" s="20">
        <v>1</v>
      </c>
      <c r="J213" s="20">
        <v>1</v>
      </c>
      <c r="K213" s="20">
        <v>2</v>
      </c>
      <c r="L213" s="20">
        <v>2</v>
      </c>
      <c r="M213" s="20">
        <v>1</v>
      </c>
      <c r="N213" s="20">
        <v>2</v>
      </c>
      <c r="O213" s="20">
        <v>1</v>
      </c>
      <c r="P213" s="20">
        <v>1</v>
      </c>
      <c r="Q213" s="20">
        <v>1</v>
      </c>
      <c r="R213" s="20">
        <v>1</v>
      </c>
      <c r="S213" s="20">
        <v>1</v>
      </c>
      <c r="T213" s="20">
        <v>2</v>
      </c>
      <c r="U213" s="20">
        <v>1</v>
      </c>
      <c r="V213" s="20">
        <v>1</v>
      </c>
      <c r="W213" s="20">
        <v>1</v>
      </c>
      <c r="X213" s="20">
        <v>1</v>
      </c>
      <c r="Y213" s="20">
        <v>1</v>
      </c>
      <c r="Z213" s="20">
        <v>1</v>
      </c>
      <c r="AA213" s="20">
        <v>1</v>
      </c>
      <c r="AB213" s="20">
        <v>1</v>
      </c>
    </row>
    <row r="214" spans="1:31" x14ac:dyDescent="0.25">
      <c r="A214" s="440"/>
      <c r="B214" s="37" t="s">
        <v>127</v>
      </c>
      <c r="C214" s="20">
        <v>2</v>
      </c>
      <c r="D214" s="20">
        <v>1</v>
      </c>
      <c r="E214" s="20">
        <v>2</v>
      </c>
      <c r="F214" s="20">
        <v>1</v>
      </c>
      <c r="G214" s="20">
        <v>1</v>
      </c>
      <c r="H214" s="20">
        <v>1</v>
      </c>
      <c r="I214" s="20">
        <v>1</v>
      </c>
      <c r="J214" s="20">
        <v>1</v>
      </c>
      <c r="K214" s="20">
        <v>3</v>
      </c>
      <c r="L214" s="20">
        <v>3</v>
      </c>
      <c r="M214" s="20">
        <v>1</v>
      </c>
      <c r="N214" s="20">
        <v>2</v>
      </c>
      <c r="O214" s="20">
        <v>1</v>
      </c>
      <c r="P214" s="20">
        <v>1</v>
      </c>
      <c r="Q214" s="20">
        <v>2</v>
      </c>
      <c r="R214" s="20">
        <v>1</v>
      </c>
      <c r="S214" s="20">
        <v>2</v>
      </c>
      <c r="T214" s="20">
        <v>3</v>
      </c>
      <c r="U214" s="20">
        <v>1</v>
      </c>
      <c r="V214" s="20">
        <v>1</v>
      </c>
      <c r="W214" s="20">
        <v>1</v>
      </c>
      <c r="X214" s="20">
        <v>1</v>
      </c>
      <c r="Y214" s="20">
        <v>2</v>
      </c>
      <c r="Z214" s="20">
        <v>2</v>
      </c>
      <c r="AA214" s="20">
        <v>2</v>
      </c>
      <c r="AB214" s="20">
        <v>2</v>
      </c>
    </row>
    <row r="215" spans="1:31" x14ac:dyDescent="0.25">
      <c r="A215" s="440"/>
      <c r="B215" s="37" t="s">
        <v>140</v>
      </c>
      <c r="C215" s="20">
        <v>1</v>
      </c>
      <c r="D215" s="20">
        <v>1</v>
      </c>
      <c r="E215" s="20">
        <v>2</v>
      </c>
      <c r="F215" s="20">
        <v>1</v>
      </c>
      <c r="G215" s="20">
        <v>1</v>
      </c>
      <c r="H215" s="20">
        <v>1</v>
      </c>
      <c r="I215" s="20">
        <v>1</v>
      </c>
      <c r="J215" s="20">
        <v>1</v>
      </c>
      <c r="K215" s="20">
        <v>2</v>
      </c>
      <c r="L215" s="20">
        <v>2</v>
      </c>
      <c r="M215" s="20">
        <v>2</v>
      </c>
      <c r="N215" s="20">
        <v>3</v>
      </c>
      <c r="O215" s="20">
        <v>2</v>
      </c>
      <c r="P215" s="20">
        <v>2</v>
      </c>
      <c r="Q215" s="20">
        <v>2</v>
      </c>
      <c r="R215" s="20">
        <v>2</v>
      </c>
      <c r="S215" s="20">
        <v>2</v>
      </c>
      <c r="T215" s="20">
        <v>2</v>
      </c>
      <c r="U215" s="20">
        <v>2</v>
      </c>
      <c r="V215" s="20">
        <v>2</v>
      </c>
      <c r="W215" s="20">
        <v>2</v>
      </c>
      <c r="X215" s="20">
        <v>2</v>
      </c>
      <c r="Y215" s="20">
        <v>2</v>
      </c>
      <c r="Z215" s="20">
        <v>2</v>
      </c>
      <c r="AA215" s="20">
        <v>2</v>
      </c>
      <c r="AB215" s="20">
        <v>3</v>
      </c>
    </row>
    <row r="216" spans="1:31" x14ac:dyDescent="0.25">
      <c r="A216" s="440"/>
      <c r="B216" s="40" t="s">
        <v>89</v>
      </c>
      <c r="C216" s="19">
        <f t="shared" ref="C216:I216" si="20">C210*C211*(C212+C213+C214+C215)*C217</f>
        <v>-60</v>
      </c>
      <c r="D216" s="19">
        <f t="shared" si="20"/>
        <v>-20</v>
      </c>
      <c r="E216" s="19">
        <f t="shared" si="20"/>
        <v>-30</v>
      </c>
      <c r="F216" s="19">
        <f t="shared" si="20"/>
        <v>-20</v>
      </c>
      <c r="G216" s="19">
        <f t="shared" si="20"/>
        <v>-20</v>
      </c>
      <c r="H216" s="19">
        <f t="shared" si="20"/>
        <v>-20</v>
      </c>
      <c r="I216" s="19">
        <f t="shared" si="20"/>
        <v>-20</v>
      </c>
      <c r="J216" s="19">
        <f t="shared" ref="J216:S216" si="21">J210*J211*(J212+J213+J214+J215)*J217</f>
        <v>-20</v>
      </c>
      <c r="K216" s="19">
        <f t="shared" si="21"/>
        <v>-90</v>
      </c>
      <c r="L216" s="19">
        <f t="shared" si="21"/>
        <v>-90</v>
      </c>
      <c r="M216" s="19">
        <f t="shared" si="21"/>
        <v>-25</v>
      </c>
      <c r="N216" s="19">
        <f t="shared" si="21"/>
        <v>-80</v>
      </c>
      <c r="O216" s="19">
        <f>O210*O211*(O212+O213+O214+O215)*O217</f>
        <v>-25</v>
      </c>
      <c r="P216" s="19">
        <f t="shared" si="21"/>
        <v>-25</v>
      </c>
      <c r="Q216" s="19">
        <f t="shared" si="21"/>
        <v>-30</v>
      </c>
      <c r="R216" s="19">
        <f t="shared" si="21"/>
        <v>-25</v>
      </c>
      <c r="S216" s="19">
        <f t="shared" si="21"/>
        <v>-30</v>
      </c>
      <c r="T216" s="19">
        <f t="shared" ref="T216:AB216" si="22">T210*T211*(T212+T213+T214+T215)*T217</f>
        <v>-90</v>
      </c>
      <c r="U216" s="19">
        <f t="shared" si="22"/>
        <v>-25</v>
      </c>
      <c r="V216" s="19">
        <f t="shared" si="22"/>
        <v>-25</v>
      </c>
      <c r="W216" s="19">
        <f t="shared" si="22"/>
        <v>-25</v>
      </c>
      <c r="X216" s="19">
        <f t="shared" si="22"/>
        <v>-5</v>
      </c>
      <c r="Y216" s="19">
        <f t="shared" si="22"/>
        <v>-60</v>
      </c>
      <c r="Z216" s="19">
        <f t="shared" si="22"/>
        <v>-30</v>
      </c>
      <c r="AA216" s="19">
        <f t="shared" si="22"/>
        <v>-60</v>
      </c>
      <c r="AB216" s="51">
        <f t="shared" si="22"/>
        <v>80</v>
      </c>
    </row>
    <row r="217" spans="1:31" ht="15.75" thickBot="1" x14ac:dyDescent="0.3">
      <c r="A217" s="440"/>
      <c r="B217" s="39" t="s">
        <v>62</v>
      </c>
      <c r="C217" s="26">
        <f>COMPONENTES!$F$25</f>
        <v>10</v>
      </c>
      <c r="D217" s="26">
        <f>COMPONENTES!$F$25</f>
        <v>10</v>
      </c>
      <c r="E217" s="26">
        <f>COMPONENTES!$F$25</f>
        <v>10</v>
      </c>
      <c r="F217" s="26">
        <f>COMPONENTES!$F$25</f>
        <v>10</v>
      </c>
      <c r="G217" s="26">
        <f>COMPONENTES!$F$25</f>
        <v>10</v>
      </c>
      <c r="H217" s="26">
        <f>COMPONENTES!$F$25</f>
        <v>10</v>
      </c>
      <c r="I217" s="26">
        <f>COMPONENTES!$F$25</f>
        <v>10</v>
      </c>
      <c r="J217" s="26">
        <f>COMPONENTES!$F$25</f>
        <v>10</v>
      </c>
      <c r="K217" s="26">
        <f>COMPONENTES!$F$25</f>
        <v>10</v>
      </c>
      <c r="L217" s="26">
        <f>COMPONENTES!$F$25</f>
        <v>10</v>
      </c>
      <c r="M217" s="26">
        <f>COMPONENTES!$F$25</f>
        <v>10</v>
      </c>
      <c r="N217" s="26">
        <f>COMPONENTES!$F$25</f>
        <v>10</v>
      </c>
      <c r="O217" s="26">
        <f>COMPONENTES!$F$25</f>
        <v>10</v>
      </c>
      <c r="P217" s="26">
        <f>COMPONENTES!$F$25</f>
        <v>10</v>
      </c>
      <c r="Q217" s="26">
        <f>COMPONENTES!$F$25</f>
        <v>10</v>
      </c>
      <c r="R217" s="26">
        <f>COMPONENTES!$F$25</f>
        <v>10</v>
      </c>
      <c r="S217" s="26">
        <f>COMPONENTES!$F$25</f>
        <v>10</v>
      </c>
      <c r="T217" s="26">
        <f>COMPONENTES!$F$25</f>
        <v>10</v>
      </c>
      <c r="U217" s="26">
        <f>COMPONENTES!$F$25</f>
        <v>10</v>
      </c>
      <c r="V217" s="26">
        <f>COMPONENTES!$F$25</f>
        <v>10</v>
      </c>
      <c r="W217" s="26">
        <f>COMPONENTES!$F$25</f>
        <v>10</v>
      </c>
      <c r="X217" s="26">
        <f>COMPONENTES!$F$25</f>
        <v>10</v>
      </c>
      <c r="Y217" s="26">
        <f>COMPONENTES!$F$25</f>
        <v>10</v>
      </c>
      <c r="Z217" s="26">
        <f>COMPONENTES!$F$25</f>
        <v>10</v>
      </c>
      <c r="AA217" s="26">
        <f>COMPONENTES!$F$25</f>
        <v>10</v>
      </c>
      <c r="AB217" s="26">
        <f>COMPONENTES!$F$25</f>
        <v>10</v>
      </c>
    </row>
    <row r="218" spans="1:31" ht="15.75" thickBot="1" x14ac:dyDescent="0.3">
      <c r="A218" s="440"/>
      <c r="B218" s="41"/>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row>
    <row r="219" spans="1:31" x14ac:dyDescent="0.25">
      <c r="A219" s="440"/>
      <c r="B219" s="36" t="s">
        <v>123</v>
      </c>
      <c r="C219" s="32">
        <v>-1</v>
      </c>
      <c r="D219" s="32">
        <v>-1</v>
      </c>
      <c r="E219" s="32">
        <v>-1</v>
      </c>
      <c r="F219" s="32">
        <v>-1</v>
      </c>
      <c r="G219" s="32">
        <v>-1</v>
      </c>
      <c r="H219" s="32">
        <v>-1</v>
      </c>
      <c r="I219" s="32">
        <v>-1</v>
      </c>
      <c r="J219" s="32">
        <v>-1</v>
      </c>
      <c r="K219" s="32">
        <v>-1</v>
      </c>
      <c r="L219" s="32">
        <v>-1</v>
      </c>
      <c r="M219" s="32">
        <v>-1</v>
      </c>
      <c r="N219" s="32">
        <v>-1</v>
      </c>
      <c r="O219" s="32">
        <v>-1</v>
      </c>
      <c r="P219" s="32">
        <v>-1</v>
      </c>
      <c r="Q219" s="32">
        <v>-1</v>
      </c>
      <c r="R219" s="32">
        <v>-1</v>
      </c>
      <c r="S219" s="32">
        <v>-1</v>
      </c>
      <c r="T219" s="32">
        <v>-1</v>
      </c>
      <c r="U219" s="32">
        <v>-1</v>
      </c>
      <c r="V219" s="32">
        <v>-1</v>
      </c>
      <c r="W219" s="32">
        <v>-1</v>
      </c>
      <c r="X219" s="32">
        <v>-1</v>
      </c>
      <c r="Y219" s="32">
        <v>-1</v>
      </c>
      <c r="Z219" s="32">
        <v>-1</v>
      </c>
      <c r="AA219" s="32">
        <v>-1</v>
      </c>
      <c r="AB219" s="32">
        <v>1</v>
      </c>
      <c r="AC219" s="48"/>
      <c r="AD219" s="48"/>
      <c r="AE219" s="49"/>
    </row>
    <row r="220" spans="1:31" x14ac:dyDescent="0.25">
      <c r="A220" s="440"/>
      <c r="B220" s="37" t="s">
        <v>124</v>
      </c>
      <c r="C220" s="20">
        <v>1</v>
      </c>
      <c r="D220" s="20">
        <v>0.5</v>
      </c>
      <c r="E220" s="20">
        <v>0.5</v>
      </c>
      <c r="F220" s="20">
        <v>1</v>
      </c>
      <c r="G220" s="20">
        <v>0.5</v>
      </c>
      <c r="H220" s="20">
        <v>0.5</v>
      </c>
      <c r="I220" s="20">
        <v>0.5</v>
      </c>
      <c r="J220" s="20">
        <v>1</v>
      </c>
      <c r="K220" s="20">
        <v>1</v>
      </c>
      <c r="L220" s="20">
        <v>0.5</v>
      </c>
      <c r="M220" s="20">
        <v>0.5</v>
      </c>
      <c r="N220" s="20">
        <v>1</v>
      </c>
      <c r="O220" s="20">
        <v>0.5</v>
      </c>
      <c r="P220" s="20">
        <v>0.5</v>
      </c>
      <c r="Q220" s="20">
        <v>0.5</v>
      </c>
      <c r="R220" s="20">
        <v>0.5</v>
      </c>
      <c r="S220" s="20">
        <v>0.5</v>
      </c>
      <c r="T220" s="20">
        <v>1</v>
      </c>
      <c r="U220" s="20">
        <v>0.1</v>
      </c>
      <c r="V220" s="20">
        <v>0.5</v>
      </c>
      <c r="W220" s="20">
        <v>0.5</v>
      </c>
      <c r="X220" s="20">
        <v>0.5</v>
      </c>
      <c r="Y220" s="20">
        <v>1</v>
      </c>
      <c r="Z220" s="20">
        <v>0.5</v>
      </c>
      <c r="AA220" s="20">
        <v>1</v>
      </c>
      <c r="AB220" s="20">
        <v>1</v>
      </c>
      <c r="AC220" s="48"/>
      <c r="AD220" s="48"/>
      <c r="AE220" s="49"/>
    </row>
    <row r="221" spans="1:31" x14ac:dyDescent="0.25">
      <c r="A221" s="440"/>
      <c r="B221" s="37" t="s">
        <v>126</v>
      </c>
      <c r="C221" s="20">
        <v>2</v>
      </c>
      <c r="D221" s="20">
        <v>1</v>
      </c>
      <c r="E221" s="20">
        <v>1</v>
      </c>
      <c r="F221" s="20">
        <v>1</v>
      </c>
      <c r="G221" s="20">
        <v>1</v>
      </c>
      <c r="H221" s="20">
        <v>1</v>
      </c>
      <c r="I221" s="20">
        <v>1</v>
      </c>
      <c r="J221" s="20">
        <v>2</v>
      </c>
      <c r="K221" s="20">
        <v>2</v>
      </c>
      <c r="L221" s="20">
        <v>1</v>
      </c>
      <c r="M221" s="20">
        <v>1</v>
      </c>
      <c r="N221" s="20">
        <v>1</v>
      </c>
      <c r="O221" s="20">
        <v>1</v>
      </c>
      <c r="P221" s="20">
        <v>1</v>
      </c>
      <c r="Q221" s="20">
        <v>1</v>
      </c>
      <c r="R221" s="20">
        <v>1</v>
      </c>
      <c r="S221" s="20">
        <v>1</v>
      </c>
      <c r="T221" s="20">
        <v>2</v>
      </c>
      <c r="U221" s="20">
        <v>1</v>
      </c>
      <c r="V221" s="20">
        <v>2</v>
      </c>
      <c r="W221" s="20">
        <v>1</v>
      </c>
      <c r="X221" s="20">
        <v>1</v>
      </c>
      <c r="Y221" s="20">
        <v>2</v>
      </c>
      <c r="Z221" s="20">
        <v>1</v>
      </c>
      <c r="AA221" s="20">
        <v>1</v>
      </c>
      <c r="AB221" s="20">
        <v>2</v>
      </c>
      <c r="AC221" s="48"/>
      <c r="AD221" s="48"/>
      <c r="AE221" s="49"/>
    </row>
    <row r="222" spans="1:31" x14ac:dyDescent="0.25">
      <c r="A222" s="440"/>
      <c r="B222" s="37" t="s">
        <v>125</v>
      </c>
      <c r="C222" s="20">
        <v>2</v>
      </c>
      <c r="D222" s="20">
        <v>1</v>
      </c>
      <c r="E222" s="20">
        <v>1</v>
      </c>
      <c r="F222" s="20">
        <v>1</v>
      </c>
      <c r="G222" s="20">
        <v>1</v>
      </c>
      <c r="H222" s="20">
        <v>1</v>
      </c>
      <c r="I222" s="20">
        <v>1</v>
      </c>
      <c r="J222" s="20">
        <v>2</v>
      </c>
      <c r="K222" s="20">
        <v>2</v>
      </c>
      <c r="L222" s="20">
        <v>1</v>
      </c>
      <c r="M222" s="20">
        <v>1</v>
      </c>
      <c r="N222" s="20">
        <v>2</v>
      </c>
      <c r="O222" s="20">
        <v>1</v>
      </c>
      <c r="P222" s="20">
        <v>1</v>
      </c>
      <c r="Q222" s="20">
        <v>1</v>
      </c>
      <c r="R222" s="20">
        <v>1</v>
      </c>
      <c r="S222" s="20">
        <v>1</v>
      </c>
      <c r="T222" s="20">
        <v>2</v>
      </c>
      <c r="U222" s="20">
        <v>1</v>
      </c>
      <c r="V222" s="20">
        <v>2</v>
      </c>
      <c r="W222" s="20">
        <v>1</v>
      </c>
      <c r="X222" s="20">
        <v>2</v>
      </c>
      <c r="Y222" s="20">
        <v>2</v>
      </c>
      <c r="Z222" s="20">
        <v>1</v>
      </c>
      <c r="AA222" s="20">
        <v>1</v>
      </c>
      <c r="AB222" s="20">
        <v>1</v>
      </c>
    </row>
    <row r="223" spans="1:31" x14ac:dyDescent="0.25">
      <c r="A223" s="440"/>
      <c r="B223" s="37" t="s">
        <v>127</v>
      </c>
      <c r="C223" s="20">
        <v>2</v>
      </c>
      <c r="D223" s="20">
        <v>1</v>
      </c>
      <c r="E223" s="20">
        <v>2</v>
      </c>
      <c r="F223" s="20">
        <v>2</v>
      </c>
      <c r="G223" s="20">
        <v>1</v>
      </c>
      <c r="H223" s="20">
        <v>1</v>
      </c>
      <c r="I223" s="20">
        <v>1</v>
      </c>
      <c r="J223" s="20">
        <v>2</v>
      </c>
      <c r="K223" s="20">
        <v>3</v>
      </c>
      <c r="L223" s="20">
        <v>1</v>
      </c>
      <c r="M223" s="20">
        <v>1</v>
      </c>
      <c r="N223" s="20">
        <v>2</v>
      </c>
      <c r="O223" s="20">
        <v>2</v>
      </c>
      <c r="P223" s="20">
        <v>1</v>
      </c>
      <c r="Q223" s="20">
        <v>2</v>
      </c>
      <c r="R223" s="20">
        <v>1</v>
      </c>
      <c r="S223" s="20">
        <v>2</v>
      </c>
      <c r="T223" s="20">
        <v>2</v>
      </c>
      <c r="U223" s="20">
        <v>1</v>
      </c>
      <c r="V223" s="20">
        <v>2</v>
      </c>
      <c r="W223" s="20">
        <v>1</v>
      </c>
      <c r="X223" s="20">
        <v>1</v>
      </c>
      <c r="Y223" s="20">
        <v>2</v>
      </c>
      <c r="Z223" s="20">
        <v>1</v>
      </c>
      <c r="AA223" s="20">
        <v>2</v>
      </c>
      <c r="AB223" s="20">
        <v>2</v>
      </c>
    </row>
    <row r="224" spans="1:31" x14ac:dyDescent="0.25">
      <c r="A224" s="440"/>
      <c r="B224" s="37" t="s">
        <v>140</v>
      </c>
      <c r="C224" s="20">
        <v>2</v>
      </c>
      <c r="D224" s="20">
        <v>1</v>
      </c>
      <c r="E224" s="20">
        <v>2</v>
      </c>
      <c r="F224" s="20">
        <v>2</v>
      </c>
      <c r="G224" s="20">
        <v>1</v>
      </c>
      <c r="H224" s="20">
        <v>2</v>
      </c>
      <c r="I224" s="20">
        <v>1</v>
      </c>
      <c r="J224" s="20">
        <v>2</v>
      </c>
      <c r="K224" s="20">
        <v>2</v>
      </c>
      <c r="L224" s="20">
        <v>2</v>
      </c>
      <c r="M224" s="20">
        <v>2</v>
      </c>
      <c r="N224" s="20">
        <v>3</v>
      </c>
      <c r="O224" s="20">
        <v>2</v>
      </c>
      <c r="P224" s="20">
        <v>2</v>
      </c>
      <c r="Q224" s="20">
        <v>2</v>
      </c>
      <c r="R224" s="20">
        <v>2</v>
      </c>
      <c r="S224" s="20">
        <v>2</v>
      </c>
      <c r="T224" s="20">
        <v>2</v>
      </c>
      <c r="U224" s="20">
        <v>2</v>
      </c>
      <c r="V224" s="20">
        <v>2</v>
      </c>
      <c r="W224" s="20">
        <v>2</v>
      </c>
      <c r="X224" s="20">
        <v>2</v>
      </c>
      <c r="Y224" s="20">
        <v>2</v>
      </c>
      <c r="Z224" s="20">
        <v>2</v>
      </c>
      <c r="AA224" s="20">
        <v>2</v>
      </c>
      <c r="AB224" s="20">
        <v>3</v>
      </c>
    </row>
    <row r="225" spans="1:31" x14ac:dyDescent="0.25">
      <c r="A225" s="440"/>
      <c r="B225" s="40" t="s">
        <v>75</v>
      </c>
      <c r="C225" s="19">
        <f t="shared" ref="C225:AB225" si="23">C219*C220*(C221+C222+C223+C224)*C226</f>
        <v>-80</v>
      </c>
      <c r="D225" s="19">
        <f t="shared" si="23"/>
        <v>-20</v>
      </c>
      <c r="E225" s="19">
        <f t="shared" si="23"/>
        <v>-30</v>
      </c>
      <c r="F225" s="19">
        <f t="shared" si="23"/>
        <v>-60</v>
      </c>
      <c r="G225" s="19">
        <f t="shared" si="23"/>
        <v>-20</v>
      </c>
      <c r="H225" s="19">
        <f t="shared" si="23"/>
        <v>-25</v>
      </c>
      <c r="I225" s="19">
        <f t="shared" si="23"/>
        <v>-20</v>
      </c>
      <c r="J225" s="19">
        <f t="shared" si="23"/>
        <v>-80</v>
      </c>
      <c r="K225" s="19">
        <f t="shared" si="23"/>
        <v>-90</v>
      </c>
      <c r="L225" s="19">
        <f t="shared" si="23"/>
        <v>-25</v>
      </c>
      <c r="M225" s="19">
        <f t="shared" si="23"/>
        <v>-25</v>
      </c>
      <c r="N225" s="19">
        <f t="shared" si="23"/>
        <v>-80</v>
      </c>
      <c r="O225" s="19">
        <f t="shared" si="23"/>
        <v>-30</v>
      </c>
      <c r="P225" s="19">
        <f t="shared" si="23"/>
        <v>-25</v>
      </c>
      <c r="Q225" s="19">
        <f t="shared" si="23"/>
        <v>-30</v>
      </c>
      <c r="R225" s="19">
        <f t="shared" si="23"/>
        <v>-25</v>
      </c>
      <c r="S225" s="19">
        <f t="shared" si="23"/>
        <v>-30</v>
      </c>
      <c r="T225" s="19">
        <f t="shared" si="23"/>
        <v>-80</v>
      </c>
      <c r="U225" s="19">
        <f t="shared" si="23"/>
        <v>-5</v>
      </c>
      <c r="V225" s="19">
        <f t="shared" si="23"/>
        <v>-40</v>
      </c>
      <c r="W225" s="19">
        <f t="shared" si="23"/>
        <v>-25</v>
      </c>
      <c r="X225" s="19">
        <f t="shared" si="23"/>
        <v>-30</v>
      </c>
      <c r="Y225" s="19">
        <f t="shared" si="23"/>
        <v>-80</v>
      </c>
      <c r="Z225" s="19">
        <f t="shared" si="23"/>
        <v>-25</v>
      </c>
      <c r="AA225" s="19">
        <f t="shared" si="23"/>
        <v>-60</v>
      </c>
      <c r="AB225" s="51">
        <f t="shared" si="23"/>
        <v>80</v>
      </c>
    </row>
    <row r="226" spans="1:31" ht="15.75" thickBot="1" x14ac:dyDescent="0.3">
      <c r="A226" s="440"/>
      <c r="B226" s="39" t="s">
        <v>62</v>
      </c>
      <c r="C226" s="26">
        <f>COMPONENTES!$F$26</f>
        <v>10</v>
      </c>
      <c r="D226" s="26">
        <f>COMPONENTES!$F$26</f>
        <v>10</v>
      </c>
      <c r="E226" s="26">
        <f>COMPONENTES!$F$26</f>
        <v>10</v>
      </c>
      <c r="F226" s="26">
        <f>COMPONENTES!$F$26</f>
        <v>10</v>
      </c>
      <c r="G226" s="26">
        <f>COMPONENTES!$F$26</f>
        <v>10</v>
      </c>
      <c r="H226" s="26">
        <f>COMPONENTES!$F$26</f>
        <v>10</v>
      </c>
      <c r="I226" s="26">
        <f>COMPONENTES!$F$26</f>
        <v>10</v>
      </c>
      <c r="J226" s="26">
        <f>COMPONENTES!$F$26</f>
        <v>10</v>
      </c>
      <c r="K226" s="26">
        <f>COMPONENTES!$F$26</f>
        <v>10</v>
      </c>
      <c r="L226" s="26">
        <f>COMPONENTES!$F$26</f>
        <v>10</v>
      </c>
      <c r="M226" s="26">
        <f>COMPONENTES!$F$26</f>
        <v>10</v>
      </c>
      <c r="N226" s="26">
        <f>COMPONENTES!$F$26</f>
        <v>10</v>
      </c>
      <c r="O226" s="26">
        <f>COMPONENTES!$F$26</f>
        <v>10</v>
      </c>
      <c r="P226" s="26">
        <f>COMPONENTES!$F$26</f>
        <v>10</v>
      </c>
      <c r="Q226" s="26">
        <f>COMPONENTES!$F$26</f>
        <v>10</v>
      </c>
      <c r="R226" s="26">
        <f>COMPONENTES!$F$26</f>
        <v>10</v>
      </c>
      <c r="S226" s="26">
        <f>COMPONENTES!$F$26</f>
        <v>10</v>
      </c>
      <c r="T226" s="26">
        <f>COMPONENTES!$F$26</f>
        <v>10</v>
      </c>
      <c r="U226" s="26">
        <f>COMPONENTES!$F$26</f>
        <v>10</v>
      </c>
      <c r="V226" s="26">
        <f>COMPONENTES!$F$26</f>
        <v>10</v>
      </c>
      <c r="W226" s="26">
        <f>COMPONENTES!$F$26</f>
        <v>10</v>
      </c>
      <c r="X226" s="26">
        <f>COMPONENTES!$F$26</f>
        <v>10</v>
      </c>
      <c r="Y226" s="26">
        <f>COMPONENTES!$F$26</f>
        <v>10</v>
      </c>
      <c r="Z226" s="26">
        <f>COMPONENTES!$F$26</f>
        <v>10</v>
      </c>
      <c r="AA226" s="26">
        <f>COMPONENTES!$F$26</f>
        <v>10</v>
      </c>
      <c r="AB226" s="26">
        <f>COMPONENTES!$F$26</f>
        <v>10</v>
      </c>
    </row>
    <row r="227" spans="1:31" ht="15.75" thickBot="1" x14ac:dyDescent="0.3">
      <c r="A227" s="440"/>
      <c r="B227" s="41"/>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row>
    <row r="228" spans="1:31" x14ac:dyDescent="0.25">
      <c r="A228" s="440"/>
      <c r="B228" s="36" t="s">
        <v>123</v>
      </c>
      <c r="C228" s="32">
        <v>-1</v>
      </c>
      <c r="D228" s="32">
        <v>-1</v>
      </c>
      <c r="E228" s="32">
        <v>-1</v>
      </c>
      <c r="F228" s="32">
        <v>-1</v>
      </c>
      <c r="G228" s="32">
        <v>-1</v>
      </c>
      <c r="H228" s="32">
        <v>-1</v>
      </c>
      <c r="I228" s="32">
        <v>-1</v>
      </c>
      <c r="J228" s="32">
        <v>-1</v>
      </c>
      <c r="K228" s="32">
        <v>-1</v>
      </c>
      <c r="L228" s="32">
        <v>-1</v>
      </c>
      <c r="M228" s="32">
        <v>-1</v>
      </c>
      <c r="N228" s="32">
        <v>-1</v>
      </c>
      <c r="O228" s="32">
        <v>-1</v>
      </c>
      <c r="P228" s="32">
        <v>-1</v>
      </c>
      <c r="Q228" s="32">
        <v>-1</v>
      </c>
      <c r="R228" s="32">
        <v>-1</v>
      </c>
      <c r="S228" s="32">
        <v>-1</v>
      </c>
      <c r="T228" s="32">
        <v>-1</v>
      </c>
      <c r="U228" s="32">
        <v>-1</v>
      </c>
      <c r="V228" s="32">
        <v>-1</v>
      </c>
      <c r="W228" s="32">
        <v>-1</v>
      </c>
      <c r="X228" s="32">
        <v>-1</v>
      </c>
      <c r="Y228" s="32">
        <v>-1</v>
      </c>
      <c r="Z228" s="32">
        <v>-1</v>
      </c>
      <c r="AA228" s="32">
        <v>-1</v>
      </c>
      <c r="AB228" s="32">
        <v>1</v>
      </c>
      <c r="AC228" s="48"/>
      <c r="AD228" s="48"/>
      <c r="AE228" s="49"/>
    </row>
    <row r="229" spans="1:31" x14ac:dyDescent="0.25">
      <c r="A229" s="440"/>
      <c r="B229" s="37" t="s">
        <v>124</v>
      </c>
      <c r="C229" s="20">
        <v>1</v>
      </c>
      <c r="D229" s="20">
        <v>0.1</v>
      </c>
      <c r="E229" s="20">
        <v>0.5</v>
      </c>
      <c r="F229" s="20">
        <v>1</v>
      </c>
      <c r="G229" s="20">
        <v>0.5</v>
      </c>
      <c r="H229" s="20">
        <v>0.5</v>
      </c>
      <c r="I229" s="20">
        <v>0.5</v>
      </c>
      <c r="J229" s="20">
        <v>0.5</v>
      </c>
      <c r="K229" s="20">
        <v>1</v>
      </c>
      <c r="L229" s="20">
        <v>0.1</v>
      </c>
      <c r="M229" s="20">
        <v>1</v>
      </c>
      <c r="N229" s="20">
        <v>1</v>
      </c>
      <c r="O229" s="20">
        <v>1</v>
      </c>
      <c r="P229" s="20">
        <v>1</v>
      </c>
      <c r="Q229" s="20">
        <v>0.1</v>
      </c>
      <c r="R229" s="20">
        <v>0.1</v>
      </c>
      <c r="S229" s="20">
        <v>0.1</v>
      </c>
      <c r="T229" s="20">
        <v>1</v>
      </c>
      <c r="U229" s="20">
        <v>0.5</v>
      </c>
      <c r="V229" s="20">
        <v>0.5</v>
      </c>
      <c r="W229" s="20">
        <v>0.1</v>
      </c>
      <c r="X229" s="20">
        <v>0.5</v>
      </c>
      <c r="Y229" s="20">
        <v>1</v>
      </c>
      <c r="Z229" s="20">
        <v>1</v>
      </c>
      <c r="AA229" s="20">
        <v>1</v>
      </c>
      <c r="AB229" s="20">
        <v>1</v>
      </c>
      <c r="AC229" s="48"/>
      <c r="AD229" s="48"/>
      <c r="AE229" s="49"/>
    </row>
    <row r="230" spans="1:31" x14ac:dyDescent="0.25">
      <c r="A230" s="440"/>
      <c r="B230" s="37" t="s">
        <v>126</v>
      </c>
      <c r="C230" s="20">
        <v>1</v>
      </c>
      <c r="D230" s="20">
        <v>1</v>
      </c>
      <c r="E230" s="20">
        <v>2</v>
      </c>
      <c r="F230" s="20">
        <v>2</v>
      </c>
      <c r="G230" s="20">
        <v>1</v>
      </c>
      <c r="H230" s="20">
        <v>1</v>
      </c>
      <c r="I230" s="20">
        <v>1</v>
      </c>
      <c r="J230" s="20">
        <v>1</v>
      </c>
      <c r="K230" s="20">
        <v>2</v>
      </c>
      <c r="L230" s="20">
        <v>2</v>
      </c>
      <c r="M230" s="20">
        <v>2</v>
      </c>
      <c r="N230" s="20">
        <v>1</v>
      </c>
      <c r="O230" s="20">
        <v>2</v>
      </c>
      <c r="P230" s="20">
        <v>2</v>
      </c>
      <c r="Q230" s="20">
        <v>2</v>
      </c>
      <c r="R230" s="20">
        <v>2</v>
      </c>
      <c r="S230" s="20">
        <v>2</v>
      </c>
      <c r="T230" s="20">
        <v>2</v>
      </c>
      <c r="U230" s="20">
        <v>2</v>
      </c>
      <c r="V230" s="20">
        <v>2</v>
      </c>
      <c r="W230" s="20">
        <v>1</v>
      </c>
      <c r="X230" s="20">
        <v>1</v>
      </c>
      <c r="Y230" s="20">
        <v>2</v>
      </c>
      <c r="Z230" s="20">
        <v>1</v>
      </c>
      <c r="AA230" s="20">
        <v>1</v>
      </c>
      <c r="AB230" s="20">
        <v>2</v>
      </c>
      <c r="AC230" s="48"/>
      <c r="AD230" s="48"/>
      <c r="AE230" s="49"/>
    </row>
    <row r="231" spans="1:31" x14ac:dyDescent="0.25">
      <c r="A231" s="440"/>
      <c r="B231" s="37" t="s">
        <v>125</v>
      </c>
      <c r="C231" s="20">
        <v>2</v>
      </c>
      <c r="D231" s="20">
        <v>1</v>
      </c>
      <c r="E231" s="20">
        <v>1</v>
      </c>
      <c r="F231" s="20">
        <v>2</v>
      </c>
      <c r="G231" s="20">
        <v>1</v>
      </c>
      <c r="H231" s="20">
        <v>1</v>
      </c>
      <c r="I231" s="20">
        <v>1</v>
      </c>
      <c r="J231" s="20">
        <v>2</v>
      </c>
      <c r="K231" s="20">
        <v>1</v>
      </c>
      <c r="L231" s="20">
        <v>2</v>
      </c>
      <c r="M231" s="20">
        <v>2</v>
      </c>
      <c r="N231" s="20">
        <v>1</v>
      </c>
      <c r="O231" s="20">
        <v>2</v>
      </c>
      <c r="P231" s="20">
        <v>2</v>
      </c>
      <c r="Q231" s="20">
        <v>1</v>
      </c>
      <c r="R231" s="20">
        <v>1</v>
      </c>
      <c r="S231" s="20">
        <v>1</v>
      </c>
      <c r="T231" s="20">
        <v>1</v>
      </c>
      <c r="U231" s="20">
        <v>2</v>
      </c>
      <c r="V231" s="20">
        <v>2</v>
      </c>
      <c r="W231" s="20">
        <v>1</v>
      </c>
      <c r="X231" s="20">
        <v>1</v>
      </c>
      <c r="Y231" s="20">
        <v>2</v>
      </c>
      <c r="Z231" s="20">
        <v>1</v>
      </c>
      <c r="AA231" s="20">
        <v>1</v>
      </c>
      <c r="AB231" s="20">
        <v>1</v>
      </c>
    </row>
    <row r="232" spans="1:31" x14ac:dyDescent="0.25">
      <c r="A232" s="440"/>
      <c r="B232" s="37" t="s">
        <v>127</v>
      </c>
      <c r="C232" s="20">
        <v>2</v>
      </c>
      <c r="D232" s="20">
        <v>1</v>
      </c>
      <c r="E232" s="20">
        <v>1</v>
      </c>
      <c r="F232" s="20">
        <v>2</v>
      </c>
      <c r="G232" s="20">
        <v>1</v>
      </c>
      <c r="H232" s="20">
        <v>1</v>
      </c>
      <c r="I232" s="20">
        <v>2</v>
      </c>
      <c r="J232" s="20">
        <v>2</v>
      </c>
      <c r="K232" s="20">
        <v>2</v>
      </c>
      <c r="L232" s="20">
        <v>1</v>
      </c>
      <c r="M232" s="20">
        <v>2</v>
      </c>
      <c r="N232" s="20">
        <v>2</v>
      </c>
      <c r="O232" s="20">
        <v>2</v>
      </c>
      <c r="P232" s="20">
        <v>2</v>
      </c>
      <c r="Q232" s="20">
        <v>1</v>
      </c>
      <c r="R232" s="20">
        <v>1</v>
      </c>
      <c r="S232" s="20">
        <v>1</v>
      </c>
      <c r="T232" s="20">
        <v>1</v>
      </c>
      <c r="U232" s="20">
        <v>1</v>
      </c>
      <c r="V232" s="20">
        <v>1</v>
      </c>
      <c r="W232" s="20">
        <v>1</v>
      </c>
      <c r="X232" s="20">
        <v>1</v>
      </c>
      <c r="Y232" s="20">
        <v>1</v>
      </c>
      <c r="Z232" s="20">
        <v>2</v>
      </c>
      <c r="AA232" s="20">
        <v>2</v>
      </c>
      <c r="AB232" s="20">
        <v>2</v>
      </c>
    </row>
    <row r="233" spans="1:31" x14ac:dyDescent="0.25">
      <c r="A233" s="440"/>
      <c r="B233" s="37" t="s">
        <v>140</v>
      </c>
      <c r="C233" s="20">
        <v>2</v>
      </c>
      <c r="D233" s="20">
        <v>1</v>
      </c>
      <c r="E233" s="20">
        <v>1</v>
      </c>
      <c r="F233" s="20">
        <v>2</v>
      </c>
      <c r="G233" s="20">
        <v>1</v>
      </c>
      <c r="H233" s="20">
        <v>1</v>
      </c>
      <c r="I233" s="20">
        <v>1</v>
      </c>
      <c r="J233" s="20">
        <v>2</v>
      </c>
      <c r="K233" s="20">
        <v>2</v>
      </c>
      <c r="L233" s="20">
        <v>2</v>
      </c>
      <c r="M233" s="20">
        <v>2</v>
      </c>
      <c r="N233" s="20">
        <v>3</v>
      </c>
      <c r="O233" s="20">
        <v>2</v>
      </c>
      <c r="P233" s="20">
        <v>2</v>
      </c>
      <c r="Q233" s="20">
        <v>1</v>
      </c>
      <c r="R233" s="20">
        <v>1</v>
      </c>
      <c r="S233" s="20">
        <v>1</v>
      </c>
      <c r="T233" s="20">
        <v>1</v>
      </c>
      <c r="U233" s="20">
        <v>1</v>
      </c>
      <c r="V233" s="20">
        <v>1</v>
      </c>
      <c r="W233" s="20">
        <v>1</v>
      </c>
      <c r="X233" s="20">
        <v>1</v>
      </c>
      <c r="Y233" s="20">
        <v>2</v>
      </c>
      <c r="Z233" s="20">
        <v>2</v>
      </c>
      <c r="AA233" s="20">
        <v>1</v>
      </c>
      <c r="AB233" s="20">
        <v>3</v>
      </c>
    </row>
    <row r="234" spans="1:31" x14ac:dyDescent="0.25">
      <c r="A234" s="440"/>
      <c r="B234" s="40" t="s">
        <v>76</v>
      </c>
      <c r="C234" s="19">
        <f t="shared" ref="C234:K234" si="24">C228*C229*(C230+C231+C232+C233)*C235</f>
        <v>-56</v>
      </c>
      <c r="D234" s="19">
        <f t="shared" si="24"/>
        <v>-3.2</v>
      </c>
      <c r="E234" s="19">
        <f t="shared" si="24"/>
        <v>-20</v>
      </c>
      <c r="F234" s="19">
        <f t="shared" si="24"/>
        <v>-64</v>
      </c>
      <c r="G234" s="19">
        <f t="shared" si="24"/>
        <v>-16</v>
      </c>
      <c r="H234" s="19">
        <f t="shared" si="24"/>
        <v>-16</v>
      </c>
      <c r="I234" s="19">
        <f t="shared" si="24"/>
        <v>-20</v>
      </c>
      <c r="J234" s="19">
        <f t="shared" si="24"/>
        <v>-28</v>
      </c>
      <c r="K234" s="19">
        <f t="shared" si="24"/>
        <v>-56</v>
      </c>
      <c r="L234" s="19">
        <f t="shared" ref="L234:AB234" si="25">L228*L229*(L230+L231+L232+L233)*L235</f>
        <v>-5.6000000000000005</v>
      </c>
      <c r="M234" s="19">
        <f t="shared" si="25"/>
        <v>-64</v>
      </c>
      <c r="N234" s="19">
        <f t="shared" si="25"/>
        <v>-56</v>
      </c>
      <c r="O234" s="19">
        <f t="shared" si="25"/>
        <v>-64</v>
      </c>
      <c r="P234" s="19">
        <f t="shared" si="25"/>
        <v>-64</v>
      </c>
      <c r="Q234" s="19">
        <f t="shared" si="25"/>
        <v>-4</v>
      </c>
      <c r="R234" s="19">
        <f t="shared" si="25"/>
        <v>-4</v>
      </c>
      <c r="S234" s="19">
        <f t="shared" si="25"/>
        <v>-4</v>
      </c>
      <c r="T234" s="19">
        <f t="shared" si="25"/>
        <v>-40</v>
      </c>
      <c r="U234" s="19">
        <f t="shared" si="25"/>
        <v>-24</v>
      </c>
      <c r="V234" s="19">
        <f t="shared" si="25"/>
        <v>-24</v>
      </c>
      <c r="W234" s="19">
        <f t="shared" si="25"/>
        <v>-3.2</v>
      </c>
      <c r="X234" s="19">
        <f t="shared" si="25"/>
        <v>-16</v>
      </c>
      <c r="Y234" s="19">
        <f t="shared" si="25"/>
        <v>-56</v>
      </c>
      <c r="Z234" s="19">
        <f t="shared" si="25"/>
        <v>-48</v>
      </c>
      <c r="AA234" s="19">
        <f t="shared" si="25"/>
        <v>-40</v>
      </c>
      <c r="AB234" s="51">
        <f t="shared" si="25"/>
        <v>64</v>
      </c>
    </row>
    <row r="235" spans="1:31" ht="15.75" thickBot="1" x14ac:dyDescent="0.3">
      <c r="A235" s="440"/>
      <c r="B235" s="39" t="s">
        <v>62</v>
      </c>
      <c r="C235" s="26">
        <f>COMPONENTES!$F$27</f>
        <v>8</v>
      </c>
      <c r="D235" s="26">
        <f>COMPONENTES!$F$27</f>
        <v>8</v>
      </c>
      <c r="E235" s="26">
        <f>COMPONENTES!$F$27</f>
        <v>8</v>
      </c>
      <c r="F235" s="26">
        <f>COMPONENTES!$F$27</f>
        <v>8</v>
      </c>
      <c r="G235" s="26">
        <f>COMPONENTES!$F$27</f>
        <v>8</v>
      </c>
      <c r="H235" s="26">
        <f>COMPONENTES!$F$27</f>
        <v>8</v>
      </c>
      <c r="I235" s="26">
        <f>COMPONENTES!$F$27</f>
        <v>8</v>
      </c>
      <c r="J235" s="26">
        <f>COMPONENTES!$F$27</f>
        <v>8</v>
      </c>
      <c r="K235" s="26">
        <f>COMPONENTES!$F$27</f>
        <v>8</v>
      </c>
      <c r="L235" s="26">
        <f>COMPONENTES!$F$27</f>
        <v>8</v>
      </c>
      <c r="M235" s="26">
        <f>COMPONENTES!$F$27</f>
        <v>8</v>
      </c>
      <c r="N235" s="26">
        <f>COMPONENTES!$F$27</f>
        <v>8</v>
      </c>
      <c r="O235" s="26">
        <f>COMPONENTES!$F$27</f>
        <v>8</v>
      </c>
      <c r="P235" s="26">
        <f>COMPONENTES!$F$27</f>
        <v>8</v>
      </c>
      <c r="Q235" s="26">
        <f>COMPONENTES!$F$27</f>
        <v>8</v>
      </c>
      <c r="R235" s="26">
        <f>COMPONENTES!$F$27</f>
        <v>8</v>
      </c>
      <c r="S235" s="26">
        <f>COMPONENTES!$F$27</f>
        <v>8</v>
      </c>
      <c r="T235" s="26">
        <f>COMPONENTES!$F$27</f>
        <v>8</v>
      </c>
      <c r="U235" s="26">
        <f>COMPONENTES!$F$27</f>
        <v>8</v>
      </c>
      <c r="V235" s="26">
        <f>COMPONENTES!$F$27</f>
        <v>8</v>
      </c>
      <c r="W235" s="26">
        <f>COMPONENTES!$F$27</f>
        <v>8</v>
      </c>
      <c r="X235" s="26">
        <f>COMPONENTES!$F$27</f>
        <v>8</v>
      </c>
      <c r="Y235" s="26">
        <f>COMPONENTES!$F$27</f>
        <v>8</v>
      </c>
      <c r="Z235" s="26">
        <f>COMPONENTES!$F$27</f>
        <v>8</v>
      </c>
      <c r="AA235" s="26">
        <f>COMPONENTES!$F$27</f>
        <v>8</v>
      </c>
      <c r="AB235" s="26">
        <f>COMPONENTES!$F$27</f>
        <v>8</v>
      </c>
    </row>
    <row r="236" spans="1:31" ht="15.75" thickBot="1" x14ac:dyDescent="0.3">
      <c r="A236" s="440"/>
      <c r="B236" s="41"/>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row>
    <row r="237" spans="1:31" x14ac:dyDescent="0.25">
      <c r="A237" s="448"/>
      <c r="B237" s="22" t="s">
        <v>123</v>
      </c>
      <c r="C237" s="32">
        <v>-1</v>
      </c>
      <c r="D237" s="32">
        <v>-1</v>
      </c>
      <c r="E237" s="32">
        <v>-1</v>
      </c>
      <c r="F237" s="32">
        <v>-1</v>
      </c>
      <c r="G237" s="32"/>
      <c r="H237" s="32">
        <v>-1</v>
      </c>
      <c r="I237" s="32">
        <v>-1</v>
      </c>
      <c r="J237" s="32">
        <v>-1</v>
      </c>
      <c r="K237" s="32">
        <v>-1</v>
      </c>
      <c r="L237" s="32">
        <v>-1</v>
      </c>
      <c r="M237" s="32">
        <v>-1</v>
      </c>
      <c r="N237" s="32">
        <v>-1</v>
      </c>
      <c r="O237" s="32">
        <v>-1</v>
      </c>
      <c r="P237" s="32">
        <v>-1</v>
      </c>
      <c r="Q237" s="32">
        <v>-1</v>
      </c>
      <c r="R237" s="32">
        <v>-1</v>
      </c>
      <c r="S237" s="32">
        <v>-1</v>
      </c>
      <c r="T237" s="32">
        <v>-1</v>
      </c>
      <c r="U237" s="32">
        <v>-1</v>
      </c>
      <c r="V237" s="32">
        <v>-1</v>
      </c>
      <c r="W237" s="32">
        <v>-1</v>
      </c>
      <c r="X237" s="32">
        <v>-1</v>
      </c>
      <c r="Y237" s="32">
        <v>-1</v>
      </c>
      <c r="Z237" s="32">
        <v>-1</v>
      </c>
      <c r="AA237" s="32">
        <v>-1</v>
      </c>
      <c r="AB237" s="32">
        <v>1</v>
      </c>
      <c r="AC237" s="48"/>
      <c r="AD237" s="48"/>
      <c r="AE237" s="49"/>
    </row>
    <row r="238" spans="1:31" x14ac:dyDescent="0.25">
      <c r="A238" s="448"/>
      <c r="B238" s="23" t="s">
        <v>124</v>
      </c>
      <c r="C238" s="20">
        <v>1</v>
      </c>
      <c r="D238" s="20">
        <v>1</v>
      </c>
      <c r="E238" s="20">
        <v>0.5</v>
      </c>
      <c r="F238" s="20">
        <v>0.5</v>
      </c>
      <c r="G238" s="20"/>
      <c r="H238" s="20">
        <v>0.5</v>
      </c>
      <c r="I238" s="20">
        <v>0.1</v>
      </c>
      <c r="J238" s="20">
        <v>1</v>
      </c>
      <c r="K238" s="20">
        <v>1</v>
      </c>
      <c r="L238" s="20">
        <v>0.1</v>
      </c>
      <c r="M238" s="20">
        <v>1</v>
      </c>
      <c r="N238" s="20">
        <v>0.1</v>
      </c>
      <c r="O238" s="20">
        <v>0.1</v>
      </c>
      <c r="P238" s="20">
        <v>1</v>
      </c>
      <c r="Q238" s="20">
        <v>0.1</v>
      </c>
      <c r="R238" s="20">
        <v>1</v>
      </c>
      <c r="S238" s="20">
        <v>0.1</v>
      </c>
      <c r="T238" s="20">
        <v>0.1</v>
      </c>
      <c r="U238" s="20">
        <v>0.1</v>
      </c>
      <c r="V238" s="20">
        <v>0.5</v>
      </c>
      <c r="W238" s="20">
        <v>0.5</v>
      </c>
      <c r="X238" s="20">
        <v>0.5</v>
      </c>
      <c r="Y238" s="20">
        <v>1</v>
      </c>
      <c r="Z238" s="20">
        <v>0.5</v>
      </c>
      <c r="AA238" s="20">
        <v>0.5</v>
      </c>
      <c r="AB238" s="20">
        <v>1</v>
      </c>
      <c r="AC238" s="48"/>
      <c r="AD238" s="48"/>
      <c r="AE238" s="49"/>
    </row>
    <row r="239" spans="1:31" x14ac:dyDescent="0.25">
      <c r="A239" s="448"/>
      <c r="B239" s="23" t="s">
        <v>126</v>
      </c>
      <c r="C239" s="20">
        <v>1</v>
      </c>
      <c r="D239" s="20">
        <v>1</v>
      </c>
      <c r="E239" s="20">
        <v>1</v>
      </c>
      <c r="F239" s="20">
        <v>1</v>
      </c>
      <c r="G239" s="20"/>
      <c r="H239" s="20">
        <v>1</v>
      </c>
      <c r="I239" s="20">
        <v>1</v>
      </c>
      <c r="J239" s="20">
        <v>2</v>
      </c>
      <c r="K239" s="20">
        <v>2</v>
      </c>
      <c r="L239" s="20">
        <v>1</v>
      </c>
      <c r="M239" s="20">
        <v>1</v>
      </c>
      <c r="N239" s="20">
        <v>1</v>
      </c>
      <c r="O239" s="20">
        <v>1</v>
      </c>
      <c r="P239" s="20">
        <v>1</v>
      </c>
      <c r="Q239" s="20">
        <v>1</v>
      </c>
      <c r="R239" s="20">
        <v>2</v>
      </c>
      <c r="S239" s="20">
        <v>1</v>
      </c>
      <c r="T239" s="20">
        <v>1</v>
      </c>
      <c r="U239" s="20">
        <v>1</v>
      </c>
      <c r="V239" s="20">
        <v>1</v>
      </c>
      <c r="W239" s="20">
        <v>1</v>
      </c>
      <c r="X239" s="20">
        <v>1</v>
      </c>
      <c r="Y239" s="20">
        <v>2</v>
      </c>
      <c r="Z239" s="20">
        <v>1</v>
      </c>
      <c r="AA239" s="20">
        <v>1</v>
      </c>
      <c r="AB239" s="20">
        <v>2</v>
      </c>
      <c r="AC239" s="48"/>
      <c r="AD239" s="48"/>
      <c r="AE239" s="49"/>
    </row>
    <row r="240" spans="1:31" x14ac:dyDescent="0.25">
      <c r="A240" s="448"/>
      <c r="B240" s="23" t="s">
        <v>125</v>
      </c>
      <c r="C240" s="20">
        <v>1</v>
      </c>
      <c r="D240" s="20">
        <v>1</v>
      </c>
      <c r="E240" s="20">
        <v>2</v>
      </c>
      <c r="F240" s="20">
        <v>2</v>
      </c>
      <c r="G240" s="20"/>
      <c r="H240" s="20">
        <v>2</v>
      </c>
      <c r="I240" s="20">
        <v>1</v>
      </c>
      <c r="J240" s="20">
        <v>2</v>
      </c>
      <c r="K240" s="20">
        <v>2</v>
      </c>
      <c r="L240" s="20">
        <v>1</v>
      </c>
      <c r="M240" s="20">
        <v>2</v>
      </c>
      <c r="N240" s="20">
        <v>1</v>
      </c>
      <c r="O240" s="20">
        <v>1</v>
      </c>
      <c r="P240" s="20">
        <v>1</v>
      </c>
      <c r="Q240" s="20">
        <v>1</v>
      </c>
      <c r="R240" s="20">
        <v>2</v>
      </c>
      <c r="S240" s="20">
        <v>1</v>
      </c>
      <c r="T240" s="20">
        <v>1</v>
      </c>
      <c r="U240" s="20">
        <v>1</v>
      </c>
      <c r="V240" s="20">
        <v>1</v>
      </c>
      <c r="W240" s="20">
        <v>1</v>
      </c>
      <c r="X240" s="20">
        <v>1</v>
      </c>
      <c r="Y240" s="20">
        <v>1</v>
      </c>
      <c r="Z240" s="20">
        <v>2</v>
      </c>
      <c r="AA240" s="20">
        <v>1</v>
      </c>
      <c r="AB240" s="20">
        <v>1</v>
      </c>
      <c r="AC240" s="48"/>
      <c r="AD240" s="48"/>
      <c r="AE240" s="48"/>
    </row>
    <row r="241" spans="1:31" x14ac:dyDescent="0.25">
      <c r="A241" s="448"/>
      <c r="B241" s="23" t="s">
        <v>127</v>
      </c>
      <c r="C241" s="20">
        <v>2</v>
      </c>
      <c r="D241" s="20">
        <v>3</v>
      </c>
      <c r="E241" s="20">
        <v>2</v>
      </c>
      <c r="F241" s="20">
        <v>1</v>
      </c>
      <c r="G241" s="20"/>
      <c r="H241" s="20">
        <v>2</v>
      </c>
      <c r="I241" s="20">
        <v>1</v>
      </c>
      <c r="J241" s="20">
        <v>1</v>
      </c>
      <c r="K241" s="20">
        <v>2</v>
      </c>
      <c r="L241" s="20">
        <v>2</v>
      </c>
      <c r="M241" s="20">
        <v>3</v>
      </c>
      <c r="N241" s="20">
        <v>1</v>
      </c>
      <c r="O241" s="20">
        <v>1</v>
      </c>
      <c r="P241" s="20">
        <v>2</v>
      </c>
      <c r="Q241" s="20">
        <v>2</v>
      </c>
      <c r="R241" s="20">
        <v>2</v>
      </c>
      <c r="S241" s="20">
        <v>1</v>
      </c>
      <c r="T241" s="20">
        <v>1</v>
      </c>
      <c r="U241" s="20">
        <v>1</v>
      </c>
      <c r="V241" s="20">
        <v>2</v>
      </c>
      <c r="W241" s="20">
        <v>1</v>
      </c>
      <c r="X241" s="20">
        <v>1</v>
      </c>
      <c r="Y241" s="20">
        <v>2</v>
      </c>
      <c r="Z241" s="20">
        <v>2</v>
      </c>
      <c r="AA241" s="20">
        <v>2</v>
      </c>
      <c r="AB241" s="20">
        <v>3</v>
      </c>
      <c r="AC241" s="48"/>
      <c r="AD241" s="48"/>
      <c r="AE241" s="48"/>
    </row>
    <row r="242" spans="1:31" x14ac:dyDescent="0.25">
      <c r="A242" s="448"/>
      <c r="B242" s="23" t="s">
        <v>140</v>
      </c>
      <c r="C242" s="20">
        <v>2</v>
      </c>
      <c r="D242" s="20">
        <v>2</v>
      </c>
      <c r="E242" s="20">
        <v>2</v>
      </c>
      <c r="F242" s="20">
        <v>1</v>
      </c>
      <c r="G242" s="20"/>
      <c r="H242" s="20">
        <v>2</v>
      </c>
      <c r="I242" s="20">
        <v>1</v>
      </c>
      <c r="J242" s="20">
        <v>2</v>
      </c>
      <c r="K242" s="20">
        <v>2</v>
      </c>
      <c r="L242" s="20">
        <v>2</v>
      </c>
      <c r="M242" s="20">
        <v>2</v>
      </c>
      <c r="N242" s="20">
        <v>2</v>
      </c>
      <c r="O242" s="20">
        <v>2</v>
      </c>
      <c r="P242" s="20">
        <v>2</v>
      </c>
      <c r="Q242" s="20">
        <v>2</v>
      </c>
      <c r="R242" s="20">
        <v>2</v>
      </c>
      <c r="S242" s="20">
        <v>2</v>
      </c>
      <c r="T242" s="20">
        <v>2</v>
      </c>
      <c r="U242" s="20">
        <v>2</v>
      </c>
      <c r="V242" s="20">
        <v>1</v>
      </c>
      <c r="W242" s="20">
        <v>2</v>
      </c>
      <c r="X242" s="20">
        <v>2</v>
      </c>
      <c r="Y242" s="20">
        <v>2</v>
      </c>
      <c r="Z242" s="20">
        <v>2</v>
      </c>
      <c r="AA242" s="20">
        <v>2</v>
      </c>
      <c r="AB242" s="20">
        <v>3</v>
      </c>
      <c r="AC242" s="48"/>
      <c r="AD242" s="48"/>
      <c r="AE242" s="48"/>
    </row>
    <row r="243" spans="1:31" x14ac:dyDescent="0.25">
      <c r="A243" s="448"/>
      <c r="B243" s="24" t="s">
        <v>97</v>
      </c>
      <c r="C243" s="19">
        <f>C237*C238*(C239+C240+C241+C242)*C244</f>
        <v>-60</v>
      </c>
      <c r="D243" s="19">
        <f>D237*D238*(D239+D240+D241+D242)*D244</f>
        <v>-70</v>
      </c>
      <c r="E243" s="19">
        <f>E237*E238*(E239+E240+E241+E242)*E244</f>
        <v>-35</v>
      </c>
      <c r="F243" s="19">
        <f>F237*F238*(F239+F240+F241+F242)*F244</f>
        <v>-25</v>
      </c>
      <c r="G243" s="6"/>
      <c r="H243" s="19">
        <f t="shared" ref="H243:M243" si="26">H237*H238*(H239+H240+H241+H242)*H244</f>
        <v>-35</v>
      </c>
      <c r="I243" s="19">
        <f>I237*I238*(I239+I240+I241+I242)*I244</f>
        <v>-4</v>
      </c>
      <c r="J243" s="19">
        <f t="shared" si="26"/>
        <v>-70</v>
      </c>
      <c r="K243" s="19">
        <f t="shared" si="26"/>
        <v>-80</v>
      </c>
      <c r="L243" s="19">
        <f>L237*L238*(L239+L240+L241+L242)*L244</f>
        <v>-6.0000000000000009</v>
      </c>
      <c r="M243" s="19">
        <f t="shared" si="26"/>
        <v>-80</v>
      </c>
      <c r="N243" s="19">
        <f t="shared" ref="N243:AB243" si="27">N237*N238*(N239+N240+N241+N242)*N244</f>
        <v>-5</v>
      </c>
      <c r="O243" s="19">
        <f t="shared" si="27"/>
        <v>-5</v>
      </c>
      <c r="P243" s="19">
        <f t="shared" si="27"/>
        <v>-60</v>
      </c>
      <c r="Q243" s="19">
        <f t="shared" si="27"/>
        <v>-6.0000000000000009</v>
      </c>
      <c r="R243" s="19">
        <f t="shared" si="27"/>
        <v>-80</v>
      </c>
      <c r="S243" s="19">
        <f t="shared" si="27"/>
        <v>-5</v>
      </c>
      <c r="T243" s="19">
        <f t="shared" si="27"/>
        <v>-5</v>
      </c>
      <c r="U243" s="19">
        <f t="shared" si="27"/>
        <v>-5</v>
      </c>
      <c r="V243" s="19">
        <f t="shared" si="27"/>
        <v>-25</v>
      </c>
      <c r="W243" s="19">
        <f t="shared" si="27"/>
        <v>-25</v>
      </c>
      <c r="X243" s="19">
        <f t="shared" si="27"/>
        <v>-25</v>
      </c>
      <c r="Y243" s="19">
        <f t="shared" si="27"/>
        <v>-70</v>
      </c>
      <c r="Z243" s="19">
        <f t="shared" si="27"/>
        <v>-35</v>
      </c>
      <c r="AA243" s="19">
        <f t="shared" si="27"/>
        <v>-30</v>
      </c>
      <c r="AB243" s="207">
        <f t="shared" si="27"/>
        <v>90</v>
      </c>
      <c r="AC243" s="48"/>
      <c r="AD243" s="48"/>
      <c r="AE243" s="48"/>
    </row>
    <row r="244" spans="1:31" ht="15.75" thickBot="1" x14ac:dyDescent="0.3">
      <c r="A244" s="449"/>
      <c r="B244" s="25" t="s">
        <v>62</v>
      </c>
      <c r="C244" s="26">
        <f>COMPONENTES!$F$28</f>
        <v>10</v>
      </c>
      <c r="D244" s="26">
        <f>COMPONENTES!$F$28</f>
        <v>10</v>
      </c>
      <c r="E244" s="26">
        <f>COMPONENTES!$F$28</f>
        <v>10</v>
      </c>
      <c r="F244" s="26">
        <f>COMPONENTES!$F$28</f>
        <v>10</v>
      </c>
      <c r="G244" s="26"/>
      <c r="H244" s="26">
        <f>COMPONENTES!$F$28</f>
        <v>10</v>
      </c>
      <c r="I244" s="26">
        <f>COMPONENTES!$F$28</f>
        <v>10</v>
      </c>
      <c r="J244" s="26">
        <f>COMPONENTES!$F$28</f>
        <v>10</v>
      </c>
      <c r="K244" s="26">
        <f>COMPONENTES!$F$28</f>
        <v>10</v>
      </c>
      <c r="L244" s="26">
        <f>COMPONENTES!$F$28</f>
        <v>10</v>
      </c>
      <c r="M244" s="26">
        <f>COMPONENTES!$F$28</f>
        <v>10</v>
      </c>
      <c r="N244" s="26">
        <f>COMPONENTES!$F$28</f>
        <v>10</v>
      </c>
      <c r="O244" s="26">
        <f>COMPONENTES!$F$28</f>
        <v>10</v>
      </c>
      <c r="P244" s="26">
        <f>COMPONENTES!$F$28</f>
        <v>10</v>
      </c>
      <c r="Q244" s="26">
        <f>COMPONENTES!$F$28</f>
        <v>10</v>
      </c>
      <c r="R244" s="26">
        <f>COMPONENTES!$F$28</f>
        <v>10</v>
      </c>
      <c r="S244" s="26">
        <f>COMPONENTES!$F$28</f>
        <v>10</v>
      </c>
      <c r="T244" s="26">
        <f>COMPONENTES!$F$28</f>
        <v>10</v>
      </c>
      <c r="U244" s="26">
        <f>COMPONENTES!$F$28</f>
        <v>10</v>
      </c>
      <c r="V244" s="26">
        <f>COMPONENTES!$F$28</f>
        <v>10</v>
      </c>
      <c r="W244" s="26">
        <f>COMPONENTES!$F$28</f>
        <v>10</v>
      </c>
      <c r="X244" s="26">
        <f>COMPONENTES!$F$28</f>
        <v>10</v>
      </c>
      <c r="Y244" s="26">
        <f>COMPONENTES!$F$28</f>
        <v>10</v>
      </c>
      <c r="Z244" s="26">
        <f>COMPONENTES!$F$28</f>
        <v>10</v>
      </c>
      <c r="AA244" s="26">
        <f>COMPONENTES!$F$28</f>
        <v>10</v>
      </c>
      <c r="AB244" s="26">
        <f>COMPONENTES!$F$28</f>
        <v>10</v>
      </c>
      <c r="AC244" s="48"/>
      <c r="AD244" s="48"/>
      <c r="AE244" s="48"/>
    </row>
    <row r="245" spans="1:31" ht="15.75" thickBot="1" x14ac:dyDescent="0.3">
      <c r="A245" s="46"/>
      <c r="B245" s="41"/>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C245" s="48"/>
      <c r="AD245" s="48"/>
      <c r="AE245" s="48"/>
    </row>
    <row r="246" spans="1:31" x14ac:dyDescent="0.25">
      <c r="A246" s="447" t="s">
        <v>77</v>
      </c>
      <c r="B246" s="22" t="s">
        <v>123</v>
      </c>
      <c r="C246" s="32">
        <v>-1</v>
      </c>
      <c r="D246" s="32"/>
      <c r="E246" s="32"/>
      <c r="F246" s="32"/>
      <c r="G246" s="32"/>
      <c r="H246" s="32"/>
      <c r="I246" s="32"/>
      <c r="J246" s="32"/>
      <c r="K246" s="32">
        <v>-1</v>
      </c>
      <c r="L246" s="32">
        <v>-1</v>
      </c>
      <c r="M246" s="32">
        <v>-1</v>
      </c>
      <c r="N246" s="32"/>
      <c r="O246" s="32"/>
      <c r="P246" s="32">
        <v>-1</v>
      </c>
      <c r="Q246" s="32"/>
      <c r="R246" s="32"/>
      <c r="S246" s="32"/>
      <c r="T246" s="32"/>
      <c r="U246" s="32"/>
      <c r="V246" s="32">
        <v>-1</v>
      </c>
      <c r="W246" s="32">
        <v>-1</v>
      </c>
      <c r="X246" s="32"/>
      <c r="Y246" s="32"/>
      <c r="Z246" s="32"/>
      <c r="AA246" s="32"/>
      <c r="AB246" s="33"/>
      <c r="AC246" s="48"/>
      <c r="AD246" s="48"/>
      <c r="AE246" s="49"/>
    </row>
    <row r="247" spans="1:31" x14ac:dyDescent="0.25">
      <c r="A247" s="448"/>
      <c r="B247" s="23" t="s">
        <v>124</v>
      </c>
      <c r="C247" s="20">
        <v>1</v>
      </c>
      <c r="D247" s="20"/>
      <c r="E247" s="20"/>
      <c r="F247" s="20"/>
      <c r="G247" s="20"/>
      <c r="H247" s="20"/>
      <c r="I247" s="20"/>
      <c r="J247" s="20"/>
      <c r="K247" s="20">
        <v>1</v>
      </c>
      <c r="L247" s="20">
        <v>0.5</v>
      </c>
      <c r="M247" s="20">
        <v>1</v>
      </c>
      <c r="N247" s="20"/>
      <c r="O247" s="20"/>
      <c r="P247" s="20">
        <v>0.5</v>
      </c>
      <c r="Q247" s="20"/>
      <c r="R247" s="20"/>
      <c r="S247" s="20"/>
      <c r="T247" s="20"/>
      <c r="U247" s="20"/>
      <c r="V247" s="20">
        <v>1</v>
      </c>
      <c r="W247" s="20">
        <v>0.1</v>
      </c>
      <c r="X247" s="20"/>
      <c r="Y247" s="20"/>
      <c r="Z247" s="20"/>
      <c r="AA247" s="20"/>
      <c r="AB247" s="34"/>
      <c r="AC247" s="48"/>
      <c r="AD247" s="48"/>
      <c r="AE247" s="49"/>
    </row>
    <row r="248" spans="1:31" x14ac:dyDescent="0.25">
      <c r="A248" s="448"/>
      <c r="B248" s="23" t="s">
        <v>126</v>
      </c>
      <c r="C248" s="20">
        <v>1</v>
      </c>
      <c r="D248" s="20"/>
      <c r="E248" s="20"/>
      <c r="F248" s="20"/>
      <c r="G248" s="20"/>
      <c r="H248" s="20"/>
      <c r="I248" s="20"/>
      <c r="J248" s="20"/>
      <c r="K248" s="20">
        <v>2</v>
      </c>
      <c r="L248" s="20">
        <v>2</v>
      </c>
      <c r="M248" s="20">
        <v>2</v>
      </c>
      <c r="N248" s="20"/>
      <c r="O248" s="20"/>
      <c r="P248" s="20">
        <v>2</v>
      </c>
      <c r="Q248" s="20"/>
      <c r="R248" s="20"/>
      <c r="S248" s="20"/>
      <c r="T248" s="20"/>
      <c r="U248" s="20"/>
      <c r="V248" s="20">
        <v>2</v>
      </c>
      <c r="W248" s="20">
        <v>2</v>
      </c>
      <c r="X248" s="20"/>
      <c r="Y248" s="20"/>
      <c r="Z248" s="20"/>
      <c r="AA248" s="20"/>
      <c r="AB248" s="34"/>
      <c r="AC248" s="48"/>
      <c r="AD248" s="48"/>
      <c r="AE248" s="49"/>
    </row>
    <row r="249" spans="1:31" x14ac:dyDescent="0.25">
      <c r="A249" s="448"/>
      <c r="B249" s="23" t="s">
        <v>125</v>
      </c>
      <c r="C249" s="20">
        <v>2</v>
      </c>
      <c r="D249" s="20"/>
      <c r="E249" s="20"/>
      <c r="F249" s="20"/>
      <c r="G249" s="20"/>
      <c r="H249" s="20"/>
      <c r="I249" s="20"/>
      <c r="J249" s="20"/>
      <c r="K249" s="20">
        <v>2</v>
      </c>
      <c r="L249" s="20">
        <v>2</v>
      </c>
      <c r="M249" s="20">
        <v>2</v>
      </c>
      <c r="N249" s="20"/>
      <c r="O249" s="20"/>
      <c r="P249" s="20">
        <v>2</v>
      </c>
      <c r="Q249" s="20"/>
      <c r="R249" s="20"/>
      <c r="S249" s="20"/>
      <c r="T249" s="20"/>
      <c r="U249" s="20"/>
      <c r="V249" s="20">
        <v>2</v>
      </c>
      <c r="W249" s="20">
        <v>2</v>
      </c>
      <c r="X249" s="20"/>
      <c r="Y249" s="20"/>
      <c r="Z249" s="20"/>
      <c r="AA249" s="20"/>
      <c r="AB249" s="34"/>
      <c r="AC249" s="48"/>
      <c r="AD249" s="48"/>
      <c r="AE249" s="48"/>
    </row>
    <row r="250" spans="1:31" x14ac:dyDescent="0.25">
      <c r="A250" s="448"/>
      <c r="B250" s="23" t="s">
        <v>127</v>
      </c>
      <c r="C250" s="20">
        <v>2</v>
      </c>
      <c r="D250" s="20"/>
      <c r="E250" s="20"/>
      <c r="F250" s="20"/>
      <c r="G250" s="20"/>
      <c r="H250" s="20"/>
      <c r="I250" s="20"/>
      <c r="J250" s="20"/>
      <c r="K250" s="20">
        <v>3</v>
      </c>
      <c r="L250" s="20">
        <v>1</v>
      </c>
      <c r="M250" s="20">
        <v>2</v>
      </c>
      <c r="N250" s="20"/>
      <c r="O250" s="20"/>
      <c r="P250" s="20">
        <v>2</v>
      </c>
      <c r="Q250" s="20"/>
      <c r="R250" s="20"/>
      <c r="S250" s="20"/>
      <c r="T250" s="20"/>
      <c r="U250" s="20"/>
      <c r="V250" s="20">
        <v>2</v>
      </c>
      <c r="W250" s="20">
        <v>1</v>
      </c>
      <c r="X250" s="20"/>
      <c r="Y250" s="20"/>
      <c r="Z250" s="20"/>
      <c r="AA250" s="20"/>
      <c r="AB250" s="34"/>
      <c r="AC250" s="48"/>
      <c r="AD250" s="48"/>
      <c r="AE250" s="48"/>
    </row>
    <row r="251" spans="1:31" x14ac:dyDescent="0.25">
      <c r="A251" s="448"/>
      <c r="B251" s="23" t="s">
        <v>140</v>
      </c>
      <c r="C251" s="20">
        <v>1</v>
      </c>
      <c r="D251" s="20"/>
      <c r="E251" s="20"/>
      <c r="F251" s="20"/>
      <c r="G251" s="20"/>
      <c r="H251" s="20"/>
      <c r="I251" s="20"/>
      <c r="J251" s="20"/>
      <c r="K251" s="20">
        <v>2</v>
      </c>
      <c r="L251" s="20">
        <v>1</v>
      </c>
      <c r="M251" s="20">
        <v>2</v>
      </c>
      <c r="N251" s="20"/>
      <c r="O251" s="20"/>
      <c r="P251" s="20">
        <v>1</v>
      </c>
      <c r="Q251" s="20"/>
      <c r="R251" s="20"/>
      <c r="S251" s="20"/>
      <c r="T251" s="20"/>
      <c r="U251" s="20"/>
      <c r="V251" s="20">
        <v>1</v>
      </c>
      <c r="W251" s="20">
        <v>1</v>
      </c>
      <c r="X251" s="20"/>
      <c r="Y251" s="20"/>
      <c r="Z251" s="20"/>
      <c r="AA251" s="20"/>
      <c r="AB251" s="34"/>
      <c r="AC251" s="48"/>
      <c r="AD251" s="48"/>
      <c r="AE251" s="48"/>
    </row>
    <row r="252" spans="1:31" ht="45" x14ac:dyDescent="0.25">
      <c r="A252" s="448"/>
      <c r="B252" s="31" t="s">
        <v>78</v>
      </c>
      <c r="C252" s="19">
        <f>C246*C247*(C248+C249+C250+C251)*C253</f>
        <v>-36</v>
      </c>
      <c r="D252" s="6"/>
      <c r="E252" s="6"/>
      <c r="F252" s="6"/>
      <c r="G252" s="6"/>
      <c r="H252" s="6"/>
      <c r="I252" s="6"/>
      <c r="J252" s="6"/>
      <c r="K252" s="19">
        <f>K246*K247*(K248+K249+K250+K251)*K253</f>
        <v>-54</v>
      </c>
      <c r="L252" s="19">
        <f>L246*L247*(L248+L249+L250+L251)*L253</f>
        <v>-18</v>
      </c>
      <c r="M252" s="19">
        <f>M246*M247*(M248+M249+M250+M251)*M253</f>
        <v>-48</v>
      </c>
      <c r="N252" s="6"/>
      <c r="O252" s="6"/>
      <c r="P252" s="19">
        <f>P246*P247*(P248+P249+P250+P251)*P253</f>
        <v>-21</v>
      </c>
      <c r="Q252" s="6"/>
      <c r="R252" s="6"/>
      <c r="S252" s="6"/>
      <c r="T252" s="6"/>
      <c r="U252" s="6"/>
      <c r="V252" s="19">
        <f>V246*V247*(V248+V249+V250+V251)*V253</f>
        <v>-42</v>
      </c>
      <c r="W252" s="19">
        <f>W246*W247*(W248+W249+W250+W251)*W253</f>
        <v>-3.6000000000000005</v>
      </c>
      <c r="X252" s="6"/>
      <c r="Y252" s="6"/>
      <c r="Z252" s="6"/>
      <c r="AA252" s="6"/>
      <c r="AB252" s="30"/>
      <c r="AC252" s="48"/>
      <c r="AD252" s="48"/>
      <c r="AE252" s="48"/>
    </row>
    <row r="253" spans="1:31" ht="15.75" thickBot="1" x14ac:dyDescent="0.3">
      <c r="A253" s="448"/>
      <c r="B253" s="25" t="s">
        <v>62</v>
      </c>
      <c r="C253" s="26">
        <f>COMPONENTES!$F$29</f>
        <v>6</v>
      </c>
      <c r="D253" s="26"/>
      <c r="E253" s="26"/>
      <c r="F253" s="26"/>
      <c r="G253" s="26"/>
      <c r="H253" s="26"/>
      <c r="I253" s="26"/>
      <c r="J253" s="26"/>
      <c r="K253" s="26">
        <f>COMPONENTES!$F$29</f>
        <v>6</v>
      </c>
      <c r="L253" s="26">
        <f>COMPONENTES!$F$29</f>
        <v>6</v>
      </c>
      <c r="M253" s="26">
        <f>COMPONENTES!$F$29</f>
        <v>6</v>
      </c>
      <c r="N253" s="26"/>
      <c r="O253" s="26"/>
      <c r="P253" s="26">
        <f>COMPONENTES!$F$29</f>
        <v>6</v>
      </c>
      <c r="Q253" s="26"/>
      <c r="R253" s="26"/>
      <c r="S253" s="26"/>
      <c r="T253" s="26"/>
      <c r="U253" s="26"/>
      <c r="V253" s="26">
        <f>COMPONENTES!$F$29</f>
        <v>6</v>
      </c>
      <c r="W253" s="26">
        <f>COMPONENTES!$F$29</f>
        <v>6</v>
      </c>
      <c r="X253" s="26"/>
      <c r="Y253" s="26"/>
      <c r="Z253" s="26"/>
      <c r="AA253" s="26"/>
      <c r="AB253" s="35"/>
      <c r="AC253" s="48"/>
      <c r="AD253" s="48"/>
      <c r="AE253" s="48"/>
    </row>
    <row r="254" spans="1:31" ht="15.75" thickBot="1" x14ac:dyDescent="0.3">
      <c r="A254" s="440"/>
      <c r="B254" s="41"/>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C254" s="48"/>
      <c r="AD254" s="48"/>
      <c r="AE254" s="48"/>
    </row>
    <row r="255" spans="1:31" x14ac:dyDescent="0.25">
      <c r="A255" s="448"/>
      <c r="B255" s="22" t="s">
        <v>123</v>
      </c>
      <c r="C255" s="32">
        <v>1</v>
      </c>
      <c r="D255" s="32"/>
      <c r="E255" s="32">
        <v>1</v>
      </c>
      <c r="F255" s="32"/>
      <c r="G255" s="32">
        <v>1</v>
      </c>
      <c r="H255" s="32">
        <v>1</v>
      </c>
      <c r="I255" s="32">
        <v>1</v>
      </c>
      <c r="J255" s="32">
        <v>1</v>
      </c>
      <c r="K255" s="32">
        <v>1</v>
      </c>
      <c r="L255" s="32">
        <v>1</v>
      </c>
      <c r="M255" s="32">
        <v>1</v>
      </c>
      <c r="N255" s="32">
        <v>1</v>
      </c>
      <c r="O255" s="32">
        <v>1</v>
      </c>
      <c r="P255" s="32">
        <v>1</v>
      </c>
      <c r="Q255" s="32">
        <v>1</v>
      </c>
      <c r="R255" s="32">
        <v>1</v>
      </c>
      <c r="S255" s="32">
        <v>1</v>
      </c>
      <c r="T255" s="32">
        <v>1</v>
      </c>
      <c r="U255" s="32">
        <v>1</v>
      </c>
      <c r="V255" s="32">
        <v>1</v>
      </c>
      <c r="W255" s="32">
        <v>1</v>
      </c>
      <c r="X255" s="32">
        <v>1</v>
      </c>
      <c r="Y255" s="32">
        <v>1</v>
      </c>
      <c r="Z255" s="32">
        <v>1</v>
      </c>
      <c r="AA255" s="32">
        <v>1</v>
      </c>
      <c r="AB255" s="53"/>
      <c r="AC255" s="48"/>
      <c r="AD255" s="48"/>
      <c r="AE255" s="49"/>
    </row>
    <row r="256" spans="1:31" x14ac:dyDescent="0.25">
      <c r="A256" s="448"/>
      <c r="B256" s="23" t="s">
        <v>124</v>
      </c>
      <c r="C256" s="20">
        <v>1</v>
      </c>
      <c r="D256" s="20"/>
      <c r="E256" s="20">
        <v>0.5</v>
      </c>
      <c r="F256" s="20"/>
      <c r="G256" s="20">
        <v>1</v>
      </c>
      <c r="H256" s="20">
        <v>1</v>
      </c>
      <c r="I256" s="20">
        <v>1</v>
      </c>
      <c r="J256" s="20">
        <v>1</v>
      </c>
      <c r="K256" s="20">
        <v>1</v>
      </c>
      <c r="L256" s="20">
        <v>1</v>
      </c>
      <c r="M256" s="20">
        <v>1</v>
      </c>
      <c r="N256" s="20">
        <v>1</v>
      </c>
      <c r="O256" s="20">
        <v>1</v>
      </c>
      <c r="P256" s="20">
        <v>1</v>
      </c>
      <c r="Q256" s="20">
        <v>1</v>
      </c>
      <c r="R256" s="20">
        <v>1</v>
      </c>
      <c r="S256" s="20">
        <v>1</v>
      </c>
      <c r="T256" s="20">
        <v>1</v>
      </c>
      <c r="U256" s="20">
        <v>1</v>
      </c>
      <c r="V256" s="20">
        <v>1</v>
      </c>
      <c r="W256" s="20">
        <v>1</v>
      </c>
      <c r="X256" s="20">
        <v>1</v>
      </c>
      <c r="Y256" s="20">
        <v>1</v>
      </c>
      <c r="Z256" s="20">
        <v>1</v>
      </c>
      <c r="AA256" s="20">
        <v>1</v>
      </c>
      <c r="AB256" s="54"/>
      <c r="AC256" s="48"/>
      <c r="AD256" s="48"/>
      <c r="AE256" s="49"/>
    </row>
    <row r="257" spans="1:31" x14ac:dyDescent="0.25">
      <c r="A257" s="448"/>
      <c r="B257" s="23" t="s">
        <v>126</v>
      </c>
      <c r="C257" s="20">
        <v>1</v>
      </c>
      <c r="D257" s="20"/>
      <c r="E257" s="20">
        <v>1</v>
      </c>
      <c r="F257" s="20"/>
      <c r="G257" s="20">
        <v>1</v>
      </c>
      <c r="H257" s="20">
        <v>1</v>
      </c>
      <c r="I257" s="20">
        <v>1</v>
      </c>
      <c r="J257" s="20">
        <v>1</v>
      </c>
      <c r="K257" s="20">
        <v>1</v>
      </c>
      <c r="L257" s="20">
        <v>1</v>
      </c>
      <c r="M257" s="20">
        <v>1</v>
      </c>
      <c r="N257" s="20">
        <v>1</v>
      </c>
      <c r="O257" s="20">
        <v>1</v>
      </c>
      <c r="P257" s="20">
        <v>1</v>
      </c>
      <c r="Q257" s="20">
        <v>1</v>
      </c>
      <c r="R257" s="20">
        <v>1</v>
      </c>
      <c r="S257" s="20">
        <v>1</v>
      </c>
      <c r="T257" s="20">
        <v>1</v>
      </c>
      <c r="U257" s="20">
        <v>1</v>
      </c>
      <c r="V257" s="20">
        <v>1</v>
      </c>
      <c r="W257" s="20">
        <v>1</v>
      </c>
      <c r="X257" s="20">
        <v>1</v>
      </c>
      <c r="Y257" s="20">
        <v>1</v>
      </c>
      <c r="Z257" s="20">
        <v>1</v>
      </c>
      <c r="AA257" s="20">
        <v>1</v>
      </c>
      <c r="AB257" s="54"/>
      <c r="AC257" s="48"/>
      <c r="AD257" s="48"/>
      <c r="AE257" s="49"/>
    </row>
    <row r="258" spans="1:31" x14ac:dyDescent="0.25">
      <c r="A258" s="448"/>
      <c r="B258" s="23" t="s">
        <v>125</v>
      </c>
      <c r="C258" s="20">
        <v>1</v>
      </c>
      <c r="D258" s="20"/>
      <c r="E258" s="20">
        <v>1</v>
      </c>
      <c r="F258" s="20"/>
      <c r="G258" s="20">
        <v>1</v>
      </c>
      <c r="H258" s="20">
        <v>1</v>
      </c>
      <c r="I258" s="20">
        <v>1</v>
      </c>
      <c r="J258" s="20">
        <v>1</v>
      </c>
      <c r="K258" s="20">
        <v>1</v>
      </c>
      <c r="L258" s="20">
        <v>1</v>
      </c>
      <c r="M258" s="20">
        <v>1</v>
      </c>
      <c r="N258" s="20">
        <v>1</v>
      </c>
      <c r="O258" s="20">
        <v>1</v>
      </c>
      <c r="P258" s="20">
        <v>1</v>
      </c>
      <c r="Q258" s="20">
        <v>1</v>
      </c>
      <c r="R258" s="20">
        <v>1</v>
      </c>
      <c r="S258" s="20">
        <v>1</v>
      </c>
      <c r="T258" s="20">
        <v>1</v>
      </c>
      <c r="U258" s="20">
        <v>1</v>
      </c>
      <c r="V258" s="20">
        <v>1</v>
      </c>
      <c r="W258" s="20">
        <v>1</v>
      </c>
      <c r="X258" s="20">
        <v>1</v>
      </c>
      <c r="Y258" s="20">
        <v>1</v>
      </c>
      <c r="Z258" s="20">
        <v>1</v>
      </c>
      <c r="AA258" s="20">
        <v>1</v>
      </c>
      <c r="AB258" s="54"/>
      <c r="AC258" s="48"/>
      <c r="AD258" s="48"/>
      <c r="AE258" s="48"/>
    </row>
    <row r="259" spans="1:31" x14ac:dyDescent="0.25">
      <c r="A259" s="448"/>
      <c r="B259" s="23" t="s">
        <v>127</v>
      </c>
      <c r="C259" s="20">
        <v>2</v>
      </c>
      <c r="D259" s="20"/>
      <c r="E259" s="20">
        <v>1</v>
      </c>
      <c r="F259" s="20"/>
      <c r="G259" s="20">
        <v>1</v>
      </c>
      <c r="H259" s="20">
        <v>2</v>
      </c>
      <c r="I259" s="20">
        <v>2</v>
      </c>
      <c r="J259" s="20">
        <v>2</v>
      </c>
      <c r="K259" s="20">
        <v>3</v>
      </c>
      <c r="L259" s="20">
        <v>2</v>
      </c>
      <c r="M259" s="20">
        <v>2</v>
      </c>
      <c r="N259" s="20">
        <v>2</v>
      </c>
      <c r="O259" s="20">
        <v>2</v>
      </c>
      <c r="P259" s="20">
        <v>2</v>
      </c>
      <c r="Q259" s="20">
        <v>2</v>
      </c>
      <c r="R259" s="20">
        <v>2</v>
      </c>
      <c r="S259" s="20">
        <v>2</v>
      </c>
      <c r="T259" s="20">
        <v>3</v>
      </c>
      <c r="U259" s="20">
        <v>2</v>
      </c>
      <c r="V259" s="20">
        <v>2</v>
      </c>
      <c r="W259" s="20">
        <v>2</v>
      </c>
      <c r="X259" s="20">
        <v>1</v>
      </c>
      <c r="Y259" s="20">
        <v>2</v>
      </c>
      <c r="Z259" s="20">
        <v>1</v>
      </c>
      <c r="AA259" s="20">
        <v>3</v>
      </c>
      <c r="AB259" s="54"/>
      <c r="AC259" s="48"/>
      <c r="AD259" s="48"/>
      <c r="AE259" s="48"/>
    </row>
    <row r="260" spans="1:31" x14ac:dyDescent="0.25">
      <c r="A260" s="448"/>
      <c r="B260" s="23" t="s">
        <v>140</v>
      </c>
      <c r="C260" s="20">
        <v>3</v>
      </c>
      <c r="D260" s="20"/>
      <c r="E260" s="20">
        <v>3</v>
      </c>
      <c r="F260" s="20"/>
      <c r="G260" s="20">
        <v>2</v>
      </c>
      <c r="H260" s="20">
        <v>3</v>
      </c>
      <c r="I260" s="20">
        <v>3</v>
      </c>
      <c r="J260" s="20">
        <v>3</v>
      </c>
      <c r="K260" s="20">
        <v>3</v>
      </c>
      <c r="L260" s="20">
        <v>3</v>
      </c>
      <c r="M260" s="20">
        <v>3</v>
      </c>
      <c r="N260" s="20">
        <v>2</v>
      </c>
      <c r="O260" s="20">
        <v>2</v>
      </c>
      <c r="P260" s="20">
        <v>2</v>
      </c>
      <c r="Q260" s="20">
        <v>2</v>
      </c>
      <c r="R260" s="20">
        <v>2</v>
      </c>
      <c r="S260" s="20">
        <v>2</v>
      </c>
      <c r="T260" s="20">
        <v>3</v>
      </c>
      <c r="U260" s="20">
        <v>3</v>
      </c>
      <c r="V260" s="20">
        <v>2</v>
      </c>
      <c r="W260" s="20">
        <v>3</v>
      </c>
      <c r="X260" s="20">
        <v>3</v>
      </c>
      <c r="Y260" s="20">
        <v>2</v>
      </c>
      <c r="Z260" s="20">
        <v>3</v>
      </c>
      <c r="AA260" s="20">
        <v>3</v>
      </c>
      <c r="AB260" s="54"/>
      <c r="AC260" s="48"/>
      <c r="AD260" s="48"/>
      <c r="AE260" s="48"/>
    </row>
    <row r="261" spans="1:31" x14ac:dyDescent="0.25">
      <c r="A261" s="448"/>
      <c r="B261" s="31" t="s">
        <v>79</v>
      </c>
      <c r="C261" s="51">
        <f>C255*C256*(C257+C258+C259+C260)*C262</f>
        <v>56</v>
      </c>
      <c r="D261" s="6"/>
      <c r="E261" s="51">
        <f t="shared" ref="E261:O261" si="28">E255*E256*(E257+E258+E259+E260)*E262</f>
        <v>24</v>
      </c>
      <c r="F261" s="6"/>
      <c r="G261" s="51">
        <f t="shared" si="28"/>
        <v>40</v>
      </c>
      <c r="H261" s="51">
        <f t="shared" si="28"/>
        <v>56</v>
      </c>
      <c r="I261" s="51">
        <f t="shared" si="28"/>
        <v>56</v>
      </c>
      <c r="J261" s="51">
        <f t="shared" si="28"/>
        <v>56</v>
      </c>
      <c r="K261" s="51">
        <f t="shared" si="28"/>
        <v>64</v>
      </c>
      <c r="L261" s="51">
        <f t="shared" si="28"/>
        <v>56</v>
      </c>
      <c r="M261" s="51">
        <f t="shared" si="28"/>
        <v>56</v>
      </c>
      <c r="N261" s="51">
        <f t="shared" si="28"/>
        <v>48</v>
      </c>
      <c r="O261" s="51">
        <f t="shared" si="28"/>
        <v>48</v>
      </c>
      <c r="P261" s="51">
        <f t="shared" ref="P261:AA261" si="29">P255*P256*(P257+P258+P259+P260)*P262</f>
        <v>48</v>
      </c>
      <c r="Q261" s="51">
        <f t="shared" si="29"/>
        <v>48</v>
      </c>
      <c r="R261" s="51">
        <f t="shared" si="29"/>
        <v>48</v>
      </c>
      <c r="S261" s="51">
        <f t="shared" si="29"/>
        <v>48</v>
      </c>
      <c r="T261" s="51">
        <f t="shared" si="29"/>
        <v>64</v>
      </c>
      <c r="U261" s="51">
        <f t="shared" si="29"/>
        <v>56</v>
      </c>
      <c r="V261" s="51">
        <f t="shared" si="29"/>
        <v>48</v>
      </c>
      <c r="W261" s="51">
        <f t="shared" si="29"/>
        <v>56</v>
      </c>
      <c r="X261" s="51">
        <f t="shared" si="29"/>
        <v>48</v>
      </c>
      <c r="Y261" s="51">
        <f t="shared" si="29"/>
        <v>48</v>
      </c>
      <c r="Z261" s="51">
        <f t="shared" si="29"/>
        <v>48</v>
      </c>
      <c r="AA261" s="51">
        <f t="shared" si="29"/>
        <v>64</v>
      </c>
      <c r="AB261" s="54"/>
      <c r="AC261" s="48"/>
      <c r="AD261" s="48"/>
      <c r="AE261" s="48"/>
    </row>
    <row r="262" spans="1:31" ht="15.75" thickBot="1" x14ac:dyDescent="0.3">
      <c r="A262" s="448"/>
      <c r="B262" s="25" t="s">
        <v>62</v>
      </c>
      <c r="C262" s="26">
        <f>COMPONENTES!$F$30</f>
        <v>8</v>
      </c>
      <c r="D262" s="26"/>
      <c r="E262" s="26">
        <f>COMPONENTES!$F$30</f>
        <v>8</v>
      </c>
      <c r="F262" s="26"/>
      <c r="G262" s="26">
        <f>COMPONENTES!$F$30</f>
        <v>8</v>
      </c>
      <c r="H262" s="26">
        <f>COMPONENTES!$F$30</f>
        <v>8</v>
      </c>
      <c r="I262" s="26">
        <f>COMPONENTES!$F$30</f>
        <v>8</v>
      </c>
      <c r="J262" s="26">
        <f>COMPONENTES!$F$30</f>
        <v>8</v>
      </c>
      <c r="K262" s="26">
        <f>COMPONENTES!$F$30</f>
        <v>8</v>
      </c>
      <c r="L262" s="26">
        <f>COMPONENTES!$F$30</f>
        <v>8</v>
      </c>
      <c r="M262" s="26">
        <f>COMPONENTES!$F$30</f>
        <v>8</v>
      </c>
      <c r="N262" s="26">
        <f>COMPONENTES!$F$30</f>
        <v>8</v>
      </c>
      <c r="O262" s="26">
        <f>COMPONENTES!$F$30</f>
        <v>8</v>
      </c>
      <c r="P262" s="26">
        <f>COMPONENTES!$F$30</f>
        <v>8</v>
      </c>
      <c r="Q262" s="26">
        <f>COMPONENTES!$F$30</f>
        <v>8</v>
      </c>
      <c r="R262" s="26">
        <f>COMPONENTES!$F$30</f>
        <v>8</v>
      </c>
      <c r="S262" s="26">
        <f>COMPONENTES!$F$30</f>
        <v>8</v>
      </c>
      <c r="T262" s="26">
        <f>COMPONENTES!$F$30</f>
        <v>8</v>
      </c>
      <c r="U262" s="26">
        <f>COMPONENTES!$F$30</f>
        <v>8</v>
      </c>
      <c r="V262" s="26">
        <f>COMPONENTES!$F$30</f>
        <v>8</v>
      </c>
      <c r="W262" s="26">
        <f>COMPONENTES!$F$30</f>
        <v>8</v>
      </c>
      <c r="X262" s="26">
        <f>COMPONENTES!$F$30</f>
        <v>8</v>
      </c>
      <c r="Y262" s="26">
        <f>COMPONENTES!$F$30</f>
        <v>8</v>
      </c>
      <c r="Z262" s="26">
        <f>COMPONENTES!$F$30</f>
        <v>8</v>
      </c>
      <c r="AA262" s="26">
        <f>COMPONENTES!$F$30</f>
        <v>8</v>
      </c>
      <c r="AB262" s="55"/>
      <c r="AC262" s="48"/>
      <c r="AD262" s="48"/>
      <c r="AE262" s="48"/>
    </row>
    <row r="263" spans="1:31" ht="15.75" thickBot="1" x14ac:dyDescent="0.3">
      <c r="A263" s="440"/>
      <c r="B263" s="41"/>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C263" s="48"/>
      <c r="AD263" s="48"/>
      <c r="AE263" s="48"/>
    </row>
    <row r="264" spans="1:31" x14ac:dyDescent="0.25">
      <c r="A264" s="448"/>
      <c r="B264" s="22" t="s">
        <v>123</v>
      </c>
      <c r="C264" s="32">
        <v>1</v>
      </c>
      <c r="D264" s="32">
        <v>1</v>
      </c>
      <c r="E264" s="32">
        <v>1</v>
      </c>
      <c r="F264" s="32"/>
      <c r="G264" s="32"/>
      <c r="H264" s="32">
        <v>1</v>
      </c>
      <c r="I264" s="32">
        <v>1</v>
      </c>
      <c r="J264" s="32">
        <v>1</v>
      </c>
      <c r="K264" s="32">
        <v>1</v>
      </c>
      <c r="L264" s="32">
        <v>1</v>
      </c>
      <c r="M264" s="32">
        <v>1</v>
      </c>
      <c r="N264" s="32">
        <v>1</v>
      </c>
      <c r="O264" s="32">
        <v>1</v>
      </c>
      <c r="P264" s="32">
        <v>1</v>
      </c>
      <c r="Q264" s="32">
        <v>1</v>
      </c>
      <c r="R264" s="32">
        <v>1</v>
      </c>
      <c r="S264" s="32">
        <v>1</v>
      </c>
      <c r="T264" s="32">
        <v>1</v>
      </c>
      <c r="U264" s="32">
        <v>1</v>
      </c>
      <c r="V264" s="32">
        <v>1</v>
      </c>
      <c r="W264" s="32">
        <v>1</v>
      </c>
      <c r="X264" s="32"/>
      <c r="Y264" s="32">
        <v>1</v>
      </c>
      <c r="Z264" s="32">
        <v>1</v>
      </c>
      <c r="AA264" s="32">
        <v>1</v>
      </c>
      <c r="AB264" s="53"/>
      <c r="AC264" s="48"/>
      <c r="AD264" s="48"/>
      <c r="AE264" s="49"/>
    </row>
    <row r="265" spans="1:31" x14ac:dyDescent="0.25">
      <c r="A265" s="448"/>
      <c r="B265" s="23" t="s">
        <v>124</v>
      </c>
      <c r="C265" s="20">
        <v>1</v>
      </c>
      <c r="D265" s="20">
        <v>0.5</v>
      </c>
      <c r="E265" s="20">
        <v>0.5</v>
      </c>
      <c r="F265" s="20"/>
      <c r="G265" s="20"/>
      <c r="H265" s="20">
        <v>1</v>
      </c>
      <c r="I265" s="20">
        <v>1</v>
      </c>
      <c r="J265" s="20">
        <v>1</v>
      </c>
      <c r="K265" s="20">
        <v>0.5</v>
      </c>
      <c r="L265" s="20">
        <v>1</v>
      </c>
      <c r="M265" s="20">
        <v>1</v>
      </c>
      <c r="N265" s="20">
        <v>1</v>
      </c>
      <c r="O265" s="20">
        <v>1</v>
      </c>
      <c r="P265" s="20">
        <v>1</v>
      </c>
      <c r="Q265" s="20">
        <v>1</v>
      </c>
      <c r="R265" s="20">
        <v>1</v>
      </c>
      <c r="S265" s="20">
        <v>1</v>
      </c>
      <c r="T265" s="20">
        <v>1</v>
      </c>
      <c r="U265" s="20">
        <v>1</v>
      </c>
      <c r="V265" s="20">
        <v>1</v>
      </c>
      <c r="W265" s="20">
        <v>1</v>
      </c>
      <c r="X265" s="20"/>
      <c r="Y265" s="20">
        <v>1</v>
      </c>
      <c r="Z265" s="20">
        <v>1</v>
      </c>
      <c r="AA265" s="20">
        <v>1</v>
      </c>
      <c r="AB265" s="54"/>
      <c r="AC265" s="48"/>
      <c r="AD265" s="48"/>
      <c r="AE265" s="49"/>
    </row>
    <row r="266" spans="1:31" x14ac:dyDescent="0.25">
      <c r="A266" s="448"/>
      <c r="B266" s="23" t="s">
        <v>126</v>
      </c>
      <c r="C266" s="20">
        <v>1</v>
      </c>
      <c r="D266" s="20">
        <v>1</v>
      </c>
      <c r="E266" s="20">
        <v>1</v>
      </c>
      <c r="F266" s="20"/>
      <c r="G266" s="20"/>
      <c r="H266" s="20">
        <v>1</v>
      </c>
      <c r="I266" s="20">
        <v>1</v>
      </c>
      <c r="J266" s="20">
        <v>1</v>
      </c>
      <c r="K266" s="20">
        <v>1</v>
      </c>
      <c r="L266" s="20">
        <v>1</v>
      </c>
      <c r="M266" s="20">
        <v>1</v>
      </c>
      <c r="N266" s="20">
        <v>1</v>
      </c>
      <c r="O266" s="20">
        <v>1</v>
      </c>
      <c r="P266" s="20">
        <v>1</v>
      </c>
      <c r="Q266" s="20">
        <v>1</v>
      </c>
      <c r="R266" s="20">
        <v>1</v>
      </c>
      <c r="S266" s="20">
        <v>1</v>
      </c>
      <c r="T266" s="20">
        <v>1</v>
      </c>
      <c r="U266" s="20">
        <v>1</v>
      </c>
      <c r="V266" s="20">
        <v>1</v>
      </c>
      <c r="W266" s="20">
        <v>1</v>
      </c>
      <c r="X266" s="20"/>
      <c r="Y266" s="20">
        <v>1</v>
      </c>
      <c r="Z266" s="20">
        <v>1</v>
      </c>
      <c r="AA266" s="20">
        <v>1</v>
      </c>
      <c r="AB266" s="54"/>
      <c r="AC266" s="48"/>
      <c r="AD266" s="48"/>
      <c r="AE266" s="49"/>
    </row>
    <row r="267" spans="1:31" x14ac:dyDescent="0.25">
      <c r="A267" s="448"/>
      <c r="B267" s="23" t="s">
        <v>125</v>
      </c>
      <c r="C267" s="20">
        <v>1</v>
      </c>
      <c r="D267" s="20">
        <v>1</v>
      </c>
      <c r="E267" s="20">
        <v>1</v>
      </c>
      <c r="F267" s="20"/>
      <c r="G267" s="20"/>
      <c r="H267" s="20">
        <v>1</v>
      </c>
      <c r="I267" s="20">
        <v>1</v>
      </c>
      <c r="J267" s="20">
        <v>1</v>
      </c>
      <c r="K267" s="20">
        <v>1</v>
      </c>
      <c r="L267" s="20">
        <v>1</v>
      </c>
      <c r="M267" s="20">
        <v>1</v>
      </c>
      <c r="N267" s="20">
        <v>1</v>
      </c>
      <c r="O267" s="20">
        <v>1</v>
      </c>
      <c r="P267" s="20">
        <v>1</v>
      </c>
      <c r="Q267" s="20">
        <v>1</v>
      </c>
      <c r="R267" s="20">
        <v>1</v>
      </c>
      <c r="S267" s="20">
        <v>1</v>
      </c>
      <c r="T267" s="20">
        <v>1</v>
      </c>
      <c r="U267" s="20">
        <v>1</v>
      </c>
      <c r="V267" s="20">
        <v>1</v>
      </c>
      <c r="W267" s="20">
        <v>1</v>
      </c>
      <c r="X267" s="20"/>
      <c r="Y267" s="20">
        <v>1</v>
      </c>
      <c r="Z267" s="20">
        <v>1</v>
      </c>
      <c r="AA267" s="20">
        <v>1</v>
      </c>
      <c r="AB267" s="54"/>
      <c r="AC267" s="48"/>
      <c r="AD267" s="48"/>
      <c r="AE267" s="48"/>
    </row>
    <row r="268" spans="1:31" x14ac:dyDescent="0.25">
      <c r="A268" s="448"/>
      <c r="B268" s="23" t="s">
        <v>127</v>
      </c>
      <c r="C268" s="20">
        <v>2</v>
      </c>
      <c r="D268" s="20">
        <v>1</v>
      </c>
      <c r="E268" s="20">
        <v>1</v>
      </c>
      <c r="F268" s="20"/>
      <c r="G268" s="20"/>
      <c r="H268" s="20">
        <v>2</v>
      </c>
      <c r="I268" s="20">
        <v>2</v>
      </c>
      <c r="J268" s="20">
        <v>2</v>
      </c>
      <c r="K268" s="20">
        <v>1</v>
      </c>
      <c r="L268" s="20">
        <v>2</v>
      </c>
      <c r="M268" s="20">
        <v>2</v>
      </c>
      <c r="N268" s="20">
        <v>2</v>
      </c>
      <c r="O268" s="20">
        <v>1</v>
      </c>
      <c r="P268" s="20">
        <v>2</v>
      </c>
      <c r="Q268" s="20">
        <v>2</v>
      </c>
      <c r="R268" s="20">
        <v>2</v>
      </c>
      <c r="S268" s="20">
        <v>2</v>
      </c>
      <c r="T268" s="20">
        <v>3</v>
      </c>
      <c r="U268" s="20">
        <v>2</v>
      </c>
      <c r="V268" s="20">
        <v>2</v>
      </c>
      <c r="W268" s="20">
        <v>1</v>
      </c>
      <c r="X268" s="20"/>
      <c r="Y268" s="20">
        <v>2</v>
      </c>
      <c r="Z268" s="20">
        <v>1</v>
      </c>
      <c r="AA268" s="20">
        <v>3</v>
      </c>
      <c r="AB268" s="54"/>
      <c r="AC268" s="48"/>
      <c r="AD268" s="48"/>
      <c r="AE268" s="48"/>
    </row>
    <row r="269" spans="1:31" x14ac:dyDescent="0.25">
      <c r="A269" s="448"/>
      <c r="B269" s="23" t="s">
        <v>140</v>
      </c>
      <c r="C269" s="20">
        <v>2</v>
      </c>
      <c r="D269" s="20">
        <v>2</v>
      </c>
      <c r="E269" s="20">
        <v>2</v>
      </c>
      <c r="F269" s="20"/>
      <c r="G269" s="20"/>
      <c r="H269" s="20">
        <v>3</v>
      </c>
      <c r="I269" s="20">
        <v>2</v>
      </c>
      <c r="J269" s="20">
        <v>3</v>
      </c>
      <c r="K269" s="20">
        <v>2</v>
      </c>
      <c r="L269" s="20">
        <v>2</v>
      </c>
      <c r="M269" s="20">
        <v>3</v>
      </c>
      <c r="N269" s="20">
        <v>3</v>
      </c>
      <c r="O269" s="20">
        <v>2</v>
      </c>
      <c r="P269" s="20">
        <v>2</v>
      </c>
      <c r="Q269" s="20">
        <v>2</v>
      </c>
      <c r="R269" s="20">
        <v>2</v>
      </c>
      <c r="S269" s="20">
        <v>3</v>
      </c>
      <c r="T269" s="20">
        <v>3</v>
      </c>
      <c r="U269" s="20">
        <v>2</v>
      </c>
      <c r="V269" s="20">
        <v>3</v>
      </c>
      <c r="W269" s="20">
        <v>3</v>
      </c>
      <c r="X269" s="20"/>
      <c r="Y269" s="20">
        <v>2</v>
      </c>
      <c r="Z269" s="20">
        <v>3</v>
      </c>
      <c r="AA269" s="20">
        <v>3</v>
      </c>
      <c r="AB269" s="54"/>
      <c r="AC269" s="48"/>
      <c r="AD269" s="48"/>
      <c r="AE269" s="48"/>
    </row>
    <row r="270" spans="1:31" ht="22.5" x14ac:dyDescent="0.25">
      <c r="A270" s="448"/>
      <c r="B270" s="31" t="s">
        <v>80</v>
      </c>
      <c r="C270" s="51">
        <f>C264*C265*(C266+C267+C268+C269)*C271</f>
        <v>36</v>
      </c>
      <c r="D270" s="51">
        <f>D264*D265*(D266+D267+D268+D269)*D271</f>
        <v>15</v>
      </c>
      <c r="E270" s="51">
        <f>E264*E265*(E266+E267+E268+E269)*E271</f>
        <v>15</v>
      </c>
      <c r="F270" s="6"/>
      <c r="G270" s="6"/>
      <c r="H270" s="51">
        <f t="shared" ref="H270:O270" si="30">H264*H265*(H266+H267+H268+H269)*H271</f>
        <v>42</v>
      </c>
      <c r="I270" s="51">
        <f t="shared" si="30"/>
        <v>36</v>
      </c>
      <c r="J270" s="51">
        <f t="shared" si="30"/>
        <v>42</v>
      </c>
      <c r="K270" s="51">
        <f t="shared" si="30"/>
        <v>15</v>
      </c>
      <c r="L270" s="51">
        <f t="shared" si="30"/>
        <v>36</v>
      </c>
      <c r="M270" s="51">
        <f t="shared" si="30"/>
        <v>42</v>
      </c>
      <c r="N270" s="51">
        <f t="shared" si="30"/>
        <v>42</v>
      </c>
      <c r="O270" s="51">
        <f t="shared" si="30"/>
        <v>30</v>
      </c>
      <c r="P270" s="51">
        <f t="shared" ref="P270:Y270" si="31">P264*P265*(P266+P267+P268+P269)*P271</f>
        <v>36</v>
      </c>
      <c r="Q270" s="51">
        <f t="shared" si="31"/>
        <v>36</v>
      </c>
      <c r="R270" s="51">
        <f t="shared" si="31"/>
        <v>36</v>
      </c>
      <c r="S270" s="51">
        <f t="shared" si="31"/>
        <v>42</v>
      </c>
      <c r="T270" s="51">
        <f t="shared" si="31"/>
        <v>48</v>
      </c>
      <c r="U270" s="51">
        <f t="shared" si="31"/>
        <v>36</v>
      </c>
      <c r="V270" s="51">
        <f t="shared" si="31"/>
        <v>42</v>
      </c>
      <c r="W270" s="51">
        <f t="shared" si="31"/>
        <v>36</v>
      </c>
      <c r="X270" s="6"/>
      <c r="Y270" s="51">
        <f t="shared" si="31"/>
        <v>36</v>
      </c>
      <c r="Z270" s="51">
        <f>Z264*Z265*(Z266+Z267+Z268+Z269)*Z271</f>
        <v>36</v>
      </c>
      <c r="AA270" s="51">
        <f>AA264*AA265*(AA266+AA267+AA268+AA269)*AA271</f>
        <v>48</v>
      </c>
      <c r="AB270" s="54"/>
      <c r="AC270" s="48"/>
      <c r="AD270" s="48"/>
      <c r="AE270" s="48"/>
    </row>
    <row r="271" spans="1:31" ht="15.75" thickBot="1" x14ac:dyDescent="0.3">
      <c r="A271" s="448"/>
      <c r="B271" s="25" t="s">
        <v>62</v>
      </c>
      <c r="C271" s="26">
        <f>COMPONENTES!$F$31</f>
        <v>6</v>
      </c>
      <c r="D271" s="26">
        <f>COMPONENTES!$F$31</f>
        <v>6</v>
      </c>
      <c r="E271" s="26">
        <f>COMPONENTES!$F$31</f>
        <v>6</v>
      </c>
      <c r="F271" s="26"/>
      <c r="G271" s="26"/>
      <c r="H271" s="26">
        <f>COMPONENTES!$F$31</f>
        <v>6</v>
      </c>
      <c r="I271" s="26">
        <f>COMPONENTES!$F$31</f>
        <v>6</v>
      </c>
      <c r="J271" s="26">
        <f>COMPONENTES!$F$31</f>
        <v>6</v>
      </c>
      <c r="K271" s="26">
        <f>COMPONENTES!$F$31</f>
        <v>6</v>
      </c>
      <c r="L271" s="26">
        <f>COMPONENTES!$F$31</f>
        <v>6</v>
      </c>
      <c r="M271" s="26">
        <f>COMPONENTES!$F$31</f>
        <v>6</v>
      </c>
      <c r="N271" s="26">
        <f>COMPONENTES!$F$31</f>
        <v>6</v>
      </c>
      <c r="O271" s="26">
        <f>COMPONENTES!$F$31</f>
        <v>6</v>
      </c>
      <c r="P271" s="26">
        <f>COMPONENTES!$F$31</f>
        <v>6</v>
      </c>
      <c r="Q271" s="26">
        <f>COMPONENTES!$F$31</f>
        <v>6</v>
      </c>
      <c r="R271" s="26">
        <f>COMPONENTES!$F$31</f>
        <v>6</v>
      </c>
      <c r="S271" s="26">
        <f>COMPONENTES!$F$31</f>
        <v>6</v>
      </c>
      <c r="T271" s="26">
        <f>COMPONENTES!$F$31</f>
        <v>6</v>
      </c>
      <c r="U271" s="26">
        <f>COMPONENTES!$F$31</f>
        <v>6</v>
      </c>
      <c r="V271" s="26">
        <f>COMPONENTES!$F$31</f>
        <v>6</v>
      </c>
      <c r="W271" s="26">
        <f>COMPONENTES!$F$31</f>
        <v>6</v>
      </c>
      <c r="X271" s="26"/>
      <c r="Y271" s="26">
        <f>COMPONENTES!$F$31</f>
        <v>6</v>
      </c>
      <c r="Z271" s="26">
        <f>COMPONENTES!$F$31</f>
        <v>6</v>
      </c>
      <c r="AA271" s="26">
        <f>COMPONENTES!$F$31</f>
        <v>6</v>
      </c>
      <c r="AB271" s="55"/>
      <c r="AC271" s="48"/>
      <c r="AD271" s="48"/>
      <c r="AE271" s="48"/>
    </row>
    <row r="272" spans="1:31" ht="15.75" thickBot="1" x14ac:dyDescent="0.3">
      <c r="A272" s="440"/>
      <c r="B272" s="41"/>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C272" s="48"/>
      <c r="AD272" s="48"/>
      <c r="AE272" s="48"/>
    </row>
    <row r="273" spans="1:31" x14ac:dyDescent="0.25">
      <c r="A273" s="448"/>
      <c r="B273" s="22" t="s">
        <v>123</v>
      </c>
      <c r="C273" s="32">
        <v>-1</v>
      </c>
      <c r="D273" s="32">
        <v>-1</v>
      </c>
      <c r="E273" s="32">
        <v>-1</v>
      </c>
      <c r="F273" s="32">
        <v>-1</v>
      </c>
      <c r="G273" s="32">
        <v>-1</v>
      </c>
      <c r="H273" s="32">
        <v>-1</v>
      </c>
      <c r="I273" s="32">
        <v>-1</v>
      </c>
      <c r="J273" s="32">
        <v>-1</v>
      </c>
      <c r="K273" s="32">
        <v>-1</v>
      </c>
      <c r="L273" s="32">
        <v>-1</v>
      </c>
      <c r="M273" s="32">
        <v>-1</v>
      </c>
      <c r="N273" s="32">
        <v>-1</v>
      </c>
      <c r="O273" s="32">
        <v>-1</v>
      </c>
      <c r="P273" s="32">
        <v>-1</v>
      </c>
      <c r="Q273" s="32">
        <v>-1</v>
      </c>
      <c r="R273" s="32">
        <v>-1</v>
      </c>
      <c r="S273" s="32">
        <v>-1</v>
      </c>
      <c r="T273" s="32">
        <v>-1</v>
      </c>
      <c r="U273" s="32">
        <v>-1</v>
      </c>
      <c r="V273" s="32">
        <v>-1</v>
      </c>
      <c r="W273" s="32">
        <v>-1</v>
      </c>
      <c r="X273" s="32">
        <v>-1</v>
      </c>
      <c r="Y273" s="32">
        <v>-1</v>
      </c>
      <c r="Z273" s="32">
        <v>-1</v>
      </c>
      <c r="AA273" s="32">
        <v>-1</v>
      </c>
      <c r="AB273" s="53"/>
      <c r="AC273" s="48"/>
      <c r="AD273" s="48"/>
      <c r="AE273" s="49"/>
    </row>
    <row r="274" spans="1:31" x14ac:dyDescent="0.25">
      <c r="A274" s="448"/>
      <c r="B274" s="23" t="s">
        <v>124</v>
      </c>
      <c r="C274" s="20">
        <v>0.5</v>
      </c>
      <c r="D274" s="20">
        <v>0.1</v>
      </c>
      <c r="E274" s="20">
        <v>0.5</v>
      </c>
      <c r="F274" s="20">
        <v>0.5</v>
      </c>
      <c r="G274" s="20">
        <v>0.5</v>
      </c>
      <c r="H274" s="20">
        <v>1</v>
      </c>
      <c r="I274" s="20">
        <v>0.5</v>
      </c>
      <c r="J274" s="20">
        <v>0.5</v>
      </c>
      <c r="K274" s="20">
        <v>1</v>
      </c>
      <c r="L274" s="20">
        <v>0.5</v>
      </c>
      <c r="M274" s="20">
        <v>0.5</v>
      </c>
      <c r="N274" s="20">
        <v>1</v>
      </c>
      <c r="O274" s="20">
        <v>0.5</v>
      </c>
      <c r="P274" s="20">
        <v>0.5</v>
      </c>
      <c r="Q274" s="20">
        <v>0.5</v>
      </c>
      <c r="R274" s="20">
        <v>0.5</v>
      </c>
      <c r="S274" s="20">
        <v>1</v>
      </c>
      <c r="T274" s="20">
        <v>1</v>
      </c>
      <c r="U274" s="20">
        <v>0.5</v>
      </c>
      <c r="V274" s="20">
        <v>1</v>
      </c>
      <c r="W274" s="20">
        <v>0.5</v>
      </c>
      <c r="X274" s="20">
        <v>1</v>
      </c>
      <c r="Y274" s="20">
        <v>0.5</v>
      </c>
      <c r="Z274" s="20">
        <v>1</v>
      </c>
      <c r="AA274" s="20">
        <v>0.5</v>
      </c>
      <c r="AB274" s="54"/>
      <c r="AC274" s="48"/>
      <c r="AD274" s="48"/>
      <c r="AE274" s="49"/>
    </row>
    <row r="275" spans="1:31" x14ac:dyDescent="0.25">
      <c r="A275" s="448"/>
      <c r="B275" s="23" t="s">
        <v>126</v>
      </c>
      <c r="C275" s="20">
        <v>1</v>
      </c>
      <c r="D275" s="20">
        <v>1</v>
      </c>
      <c r="E275" s="20">
        <v>1</v>
      </c>
      <c r="F275" s="20">
        <v>1</v>
      </c>
      <c r="G275" s="20">
        <v>1</v>
      </c>
      <c r="H275" s="20">
        <v>1</v>
      </c>
      <c r="I275" s="20">
        <v>1</v>
      </c>
      <c r="J275" s="20">
        <v>1</v>
      </c>
      <c r="K275" s="20">
        <v>1</v>
      </c>
      <c r="L275" s="20">
        <v>1</v>
      </c>
      <c r="M275" s="20">
        <v>1</v>
      </c>
      <c r="N275" s="20">
        <v>1</v>
      </c>
      <c r="O275" s="20">
        <v>1</v>
      </c>
      <c r="P275" s="20">
        <v>1</v>
      </c>
      <c r="Q275" s="20">
        <v>1</v>
      </c>
      <c r="R275" s="20">
        <v>1</v>
      </c>
      <c r="S275" s="20">
        <v>1</v>
      </c>
      <c r="T275" s="20">
        <v>1</v>
      </c>
      <c r="U275" s="20">
        <v>1</v>
      </c>
      <c r="V275" s="20">
        <v>1</v>
      </c>
      <c r="W275" s="20">
        <v>1</v>
      </c>
      <c r="X275" s="20">
        <v>1</v>
      </c>
      <c r="Y275" s="20">
        <v>1</v>
      </c>
      <c r="Z275" s="20">
        <v>1</v>
      </c>
      <c r="AA275" s="20">
        <v>1</v>
      </c>
      <c r="AB275" s="54"/>
      <c r="AC275" s="48"/>
      <c r="AD275" s="48"/>
      <c r="AE275" s="49"/>
    </row>
    <row r="276" spans="1:31" x14ac:dyDescent="0.25">
      <c r="A276" s="448"/>
      <c r="B276" s="23" t="s">
        <v>125</v>
      </c>
      <c r="C276" s="20">
        <v>2</v>
      </c>
      <c r="D276" s="20">
        <v>1</v>
      </c>
      <c r="E276" s="20">
        <v>2</v>
      </c>
      <c r="F276" s="20">
        <v>2</v>
      </c>
      <c r="G276" s="20">
        <v>2</v>
      </c>
      <c r="H276" s="20">
        <v>2</v>
      </c>
      <c r="I276" s="20">
        <v>2</v>
      </c>
      <c r="J276" s="20">
        <v>2</v>
      </c>
      <c r="K276" s="20">
        <v>2</v>
      </c>
      <c r="L276" s="20">
        <v>2</v>
      </c>
      <c r="M276" s="20">
        <v>2</v>
      </c>
      <c r="N276" s="20">
        <v>2</v>
      </c>
      <c r="O276" s="20">
        <v>2</v>
      </c>
      <c r="P276" s="20">
        <v>2</v>
      </c>
      <c r="Q276" s="20">
        <v>2</v>
      </c>
      <c r="R276" s="20">
        <v>2</v>
      </c>
      <c r="S276" s="20">
        <v>2</v>
      </c>
      <c r="T276" s="20">
        <v>2</v>
      </c>
      <c r="U276" s="20">
        <v>2</v>
      </c>
      <c r="V276" s="20">
        <v>2</v>
      </c>
      <c r="W276" s="20">
        <v>2</v>
      </c>
      <c r="X276" s="20">
        <v>2</v>
      </c>
      <c r="Y276" s="20">
        <v>2</v>
      </c>
      <c r="Z276" s="20">
        <v>2</v>
      </c>
      <c r="AA276" s="20">
        <v>2</v>
      </c>
      <c r="AB276" s="54"/>
      <c r="AC276" s="48"/>
      <c r="AD276" s="48"/>
      <c r="AE276" s="48"/>
    </row>
    <row r="277" spans="1:31" x14ac:dyDescent="0.25">
      <c r="A277" s="448"/>
      <c r="B277" s="23" t="s">
        <v>127</v>
      </c>
      <c r="C277" s="20">
        <v>2</v>
      </c>
      <c r="D277" s="20">
        <v>1</v>
      </c>
      <c r="E277" s="20">
        <v>2</v>
      </c>
      <c r="F277" s="20">
        <v>1</v>
      </c>
      <c r="G277" s="20">
        <v>2</v>
      </c>
      <c r="H277" s="20">
        <v>2</v>
      </c>
      <c r="I277" s="20">
        <v>2</v>
      </c>
      <c r="J277" s="20">
        <v>2</v>
      </c>
      <c r="K277" s="20">
        <v>1</v>
      </c>
      <c r="L277" s="20">
        <v>2</v>
      </c>
      <c r="M277" s="20">
        <v>2</v>
      </c>
      <c r="N277" s="20">
        <v>2</v>
      </c>
      <c r="O277" s="20">
        <v>1</v>
      </c>
      <c r="P277" s="20">
        <v>2</v>
      </c>
      <c r="Q277" s="20">
        <v>2</v>
      </c>
      <c r="R277" s="20">
        <v>1</v>
      </c>
      <c r="S277" s="20">
        <v>2</v>
      </c>
      <c r="T277" s="20">
        <v>2</v>
      </c>
      <c r="U277" s="20">
        <v>2</v>
      </c>
      <c r="V277" s="20">
        <v>2</v>
      </c>
      <c r="W277" s="20">
        <v>1</v>
      </c>
      <c r="X277" s="20">
        <v>2</v>
      </c>
      <c r="Y277" s="20">
        <v>1</v>
      </c>
      <c r="Z277" s="20">
        <v>2</v>
      </c>
      <c r="AA277" s="20">
        <v>2</v>
      </c>
      <c r="AB277" s="54"/>
      <c r="AC277" s="48"/>
      <c r="AD277" s="48"/>
      <c r="AE277" s="48"/>
    </row>
    <row r="278" spans="1:31" x14ac:dyDescent="0.25">
      <c r="A278" s="448"/>
      <c r="B278" s="23" t="s">
        <v>140</v>
      </c>
      <c r="C278" s="20">
        <v>1</v>
      </c>
      <c r="D278" s="20">
        <v>1</v>
      </c>
      <c r="E278" s="20">
        <v>1</v>
      </c>
      <c r="F278" s="20">
        <v>1</v>
      </c>
      <c r="G278" s="20">
        <v>1</v>
      </c>
      <c r="H278" s="20">
        <v>1</v>
      </c>
      <c r="I278" s="20">
        <v>1</v>
      </c>
      <c r="J278" s="20">
        <v>1</v>
      </c>
      <c r="K278" s="20">
        <v>1</v>
      </c>
      <c r="L278" s="20">
        <v>1</v>
      </c>
      <c r="M278" s="20">
        <v>1</v>
      </c>
      <c r="N278" s="20">
        <v>2</v>
      </c>
      <c r="O278" s="20">
        <v>1</v>
      </c>
      <c r="P278" s="20">
        <v>1</v>
      </c>
      <c r="Q278" s="20">
        <v>1</v>
      </c>
      <c r="R278" s="20">
        <v>1</v>
      </c>
      <c r="S278" s="20">
        <v>1</v>
      </c>
      <c r="T278" s="20">
        <v>1</v>
      </c>
      <c r="U278" s="20">
        <v>1</v>
      </c>
      <c r="V278" s="20">
        <v>1</v>
      </c>
      <c r="W278" s="20">
        <v>1</v>
      </c>
      <c r="X278" s="20">
        <v>1</v>
      </c>
      <c r="Y278" s="20">
        <v>1</v>
      </c>
      <c r="Z278" s="20">
        <v>1</v>
      </c>
      <c r="AA278" s="20">
        <v>1</v>
      </c>
      <c r="AB278" s="54"/>
      <c r="AC278" s="48"/>
      <c r="AD278" s="48"/>
      <c r="AE278" s="48"/>
    </row>
    <row r="279" spans="1:31" x14ac:dyDescent="0.25">
      <c r="A279" s="448"/>
      <c r="B279" s="24" t="s">
        <v>81</v>
      </c>
      <c r="C279" s="19">
        <f>C273*C274*(C275+C276+C277+C278)*C280</f>
        <v>-30</v>
      </c>
      <c r="D279" s="19">
        <f t="shared" ref="D279:AA279" si="32">D273*D274*(D275+D276+D277+D278)*D280</f>
        <v>-4</v>
      </c>
      <c r="E279" s="19">
        <f t="shared" si="32"/>
        <v>-30</v>
      </c>
      <c r="F279" s="19">
        <f t="shared" si="32"/>
        <v>-25</v>
      </c>
      <c r="G279" s="19">
        <f t="shared" si="32"/>
        <v>-30</v>
      </c>
      <c r="H279" s="19">
        <f t="shared" si="32"/>
        <v>-60</v>
      </c>
      <c r="I279" s="19">
        <f t="shared" si="32"/>
        <v>-30</v>
      </c>
      <c r="J279" s="19">
        <f t="shared" si="32"/>
        <v>-30</v>
      </c>
      <c r="K279" s="19">
        <f t="shared" si="32"/>
        <v>-50</v>
      </c>
      <c r="L279" s="19">
        <f t="shared" si="32"/>
        <v>-30</v>
      </c>
      <c r="M279" s="19">
        <f t="shared" si="32"/>
        <v>-30</v>
      </c>
      <c r="N279" s="19">
        <f t="shared" si="32"/>
        <v>-70</v>
      </c>
      <c r="O279" s="19">
        <f t="shared" si="32"/>
        <v>-25</v>
      </c>
      <c r="P279" s="19">
        <f t="shared" si="32"/>
        <v>-30</v>
      </c>
      <c r="Q279" s="19">
        <f t="shared" si="32"/>
        <v>-30</v>
      </c>
      <c r="R279" s="19">
        <f t="shared" si="32"/>
        <v>-25</v>
      </c>
      <c r="S279" s="19">
        <f t="shared" si="32"/>
        <v>-60</v>
      </c>
      <c r="T279" s="19">
        <f t="shared" si="32"/>
        <v>-60</v>
      </c>
      <c r="U279" s="19">
        <f t="shared" si="32"/>
        <v>-30</v>
      </c>
      <c r="V279" s="19">
        <f t="shared" si="32"/>
        <v>-60</v>
      </c>
      <c r="W279" s="19">
        <f t="shared" si="32"/>
        <v>-25</v>
      </c>
      <c r="X279" s="19">
        <f t="shared" si="32"/>
        <v>-60</v>
      </c>
      <c r="Y279" s="19">
        <f t="shared" si="32"/>
        <v>-25</v>
      </c>
      <c r="Z279" s="19">
        <f t="shared" si="32"/>
        <v>-60</v>
      </c>
      <c r="AA279" s="19">
        <f t="shared" si="32"/>
        <v>-30</v>
      </c>
      <c r="AB279" s="54"/>
      <c r="AC279" s="48"/>
      <c r="AD279" s="48"/>
      <c r="AE279" s="48"/>
    </row>
    <row r="280" spans="1:31" ht="15.75" thickBot="1" x14ac:dyDescent="0.3">
      <c r="A280" s="448"/>
      <c r="B280" s="25" t="s">
        <v>62</v>
      </c>
      <c r="C280" s="26">
        <f>COMPONENTES!$F$32</f>
        <v>10</v>
      </c>
      <c r="D280" s="26">
        <f>COMPONENTES!$F$32</f>
        <v>10</v>
      </c>
      <c r="E280" s="26">
        <f>COMPONENTES!$F$32</f>
        <v>10</v>
      </c>
      <c r="F280" s="26">
        <f>COMPONENTES!$F$32</f>
        <v>10</v>
      </c>
      <c r="G280" s="26">
        <f>COMPONENTES!$F$32</f>
        <v>10</v>
      </c>
      <c r="H280" s="26">
        <f>COMPONENTES!$F$32</f>
        <v>10</v>
      </c>
      <c r="I280" s="26">
        <f>COMPONENTES!$F$32</f>
        <v>10</v>
      </c>
      <c r="J280" s="26">
        <f>COMPONENTES!$F$32</f>
        <v>10</v>
      </c>
      <c r="K280" s="26">
        <f>COMPONENTES!$F$32</f>
        <v>10</v>
      </c>
      <c r="L280" s="26">
        <f>COMPONENTES!$F$32</f>
        <v>10</v>
      </c>
      <c r="M280" s="26">
        <f>COMPONENTES!$F$32</f>
        <v>10</v>
      </c>
      <c r="N280" s="26">
        <f>COMPONENTES!$F$32</f>
        <v>10</v>
      </c>
      <c r="O280" s="26">
        <f>COMPONENTES!$F$32</f>
        <v>10</v>
      </c>
      <c r="P280" s="26">
        <f>COMPONENTES!$F$32</f>
        <v>10</v>
      </c>
      <c r="Q280" s="26">
        <f>COMPONENTES!$F$32</f>
        <v>10</v>
      </c>
      <c r="R280" s="26">
        <f>COMPONENTES!$F$32</f>
        <v>10</v>
      </c>
      <c r="S280" s="26">
        <f>COMPONENTES!$F$32</f>
        <v>10</v>
      </c>
      <c r="T280" s="26">
        <f>COMPONENTES!$F$32</f>
        <v>10</v>
      </c>
      <c r="U280" s="26">
        <f>COMPONENTES!$F$32</f>
        <v>10</v>
      </c>
      <c r="V280" s="26">
        <f>COMPONENTES!$F$32</f>
        <v>10</v>
      </c>
      <c r="W280" s="26">
        <f>COMPONENTES!$F$32</f>
        <v>10</v>
      </c>
      <c r="X280" s="26">
        <f>COMPONENTES!$F$32</f>
        <v>10</v>
      </c>
      <c r="Y280" s="26">
        <f>COMPONENTES!$F$32</f>
        <v>10</v>
      </c>
      <c r="Z280" s="26">
        <f>COMPONENTES!$F$32</f>
        <v>10</v>
      </c>
      <c r="AA280" s="26">
        <f>COMPONENTES!$F$32</f>
        <v>10</v>
      </c>
      <c r="AB280" s="55"/>
      <c r="AC280" s="48"/>
      <c r="AD280" s="48"/>
      <c r="AE280" s="48"/>
    </row>
    <row r="281" spans="1:31" ht="15.75" thickBot="1" x14ac:dyDescent="0.3">
      <c r="A281" s="440"/>
      <c r="B281" s="41"/>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C281" s="48"/>
      <c r="AD281" s="48"/>
      <c r="AE281" s="48"/>
    </row>
    <row r="282" spans="1:31" x14ac:dyDescent="0.25">
      <c r="A282" s="440"/>
      <c r="B282" s="36" t="s">
        <v>123</v>
      </c>
      <c r="C282" s="32">
        <v>-1</v>
      </c>
      <c r="D282" s="32"/>
      <c r="E282" s="32"/>
      <c r="F282" s="32"/>
      <c r="G282" s="32">
        <v>-1</v>
      </c>
      <c r="H282" s="32">
        <v>-1</v>
      </c>
      <c r="I282" s="32"/>
      <c r="J282" s="32"/>
      <c r="K282" s="32">
        <v>-1</v>
      </c>
      <c r="L282" s="32">
        <v>-1</v>
      </c>
      <c r="M282" s="32">
        <v>-1</v>
      </c>
      <c r="N282" s="32">
        <v>-1</v>
      </c>
      <c r="O282" s="32"/>
      <c r="P282" s="32">
        <v>-1</v>
      </c>
      <c r="Q282" s="32">
        <v>-1</v>
      </c>
      <c r="R282" s="32">
        <v>-1</v>
      </c>
      <c r="S282" s="32"/>
      <c r="T282" s="32"/>
      <c r="U282" s="32"/>
      <c r="V282" s="32">
        <v>-1</v>
      </c>
      <c r="W282" s="32"/>
      <c r="X282" s="32"/>
      <c r="Y282" s="32">
        <v>-1</v>
      </c>
      <c r="Z282" s="32"/>
      <c r="AA282" s="32">
        <v>-1</v>
      </c>
      <c r="AB282" s="32">
        <v>1</v>
      </c>
      <c r="AC282" s="48"/>
      <c r="AD282" s="48"/>
      <c r="AE282" s="49"/>
    </row>
    <row r="283" spans="1:31" x14ac:dyDescent="0.25">
      <c r="A283" s="440"/>
      <c r="B283" s="37" t="s">
        <v>124</v>
      </c>
      <c r="C283" s="20">
        <v>0.5</v>
      </c>
      <c r="D283" s="20"/>
      <c r="E283" s="20"/>
      <c r="F283" s="20"/>
      <c r="G283" s="20">
        <v>0.1</v>
      </c>
      <c r="H283" s="20">
        <v>0.1</v>
      </c>
      <c r="I283" s="20"/>
      <c r="J283" s="20"/>
      <c r="K283" s="20">
        <v>1</v>
      </c>
      <c r="L283" s="20">
        <v>1</v>
      </c>
      <c r="M283" s="20">
        <v>0.5</v>
      </c>
      <c r="N283" s="20">
        <v>1</v>
      </c>
      <c r="O283" s="20"/>
      <c r="P283" s="20">
        <v>0.5</v>
      </c>
      <c r="Q283" s="20">
        <v>0.5</v>
      </c>
      <c r="R283" s="20">
        <v>0.5</v>
      </c>
      <c r="S283" s="20"/>
      <c r="T283" s="20"/>
      <c r="U283" s="20"/>
      <c r="V283" s="20">
        <v>0.5</v>
      </c>
      <c r="W283" s="20"/>
      <c r="X283" s="20"/>
      <c r="Y283" s="20">
        <v>1</v>
      </c>
      <c r="Z283" s="20"/>
      <c r="AA283" s="20">
        <v>0.5</v>
      </c>
      <c r="AB283" s="20">
        <v>0.1</v>
      </c>
      <c r="AC283" s="48"/>
      <c r="AD283" s="48"/>
      <c r="AE283" s="49"/>
    </row>
    <row r="284" spans="1:31" x14ac:dyDescent="0.25">
      <c r="A284" s="440"/>
      <c r="B284" s="37" t="s">
        <v>126</v>
      </c>
      <c r="C284" s="20">
        <v>1</v>
      </c>
      <c r="D284" s="20"/>
      <c r="E284" s="20"/>
      <c r="F284" s="20"/>
      <c r="G284" s="20">
        <v>1</v>
      </c>
      <c r="H284" s="20">
        <v>1</v>
      </c>
      <c r="I284" s="20"/>
      <c r="J284" s="20"/>
      <c r="K284" s="20">
        <v>2</v>
      </c>
      <c r="L284" s="20">
        <v>2</v>
      </c>
      <c r="M284" s="20">
        <v>1</v>
      </c>
      <c r="N284" s="20">
        <v>2</v>
      </c>
      <c r="O284" s="20"/>
      <c r="P284" s="20">
        <v>1</v>
      </c>
      <c r="Q284" s="20">
        <v>1</v>
      </c>
      <c r="R284" s="20">
        <v>1</v>
      </c>
      <c r="S284" s="20"/>
      <c r="T284" s="20"/>
      <c r="U284" s="20"/>
      <c r="V284" s="20">
        <v>2</v>
      </c>
      <c r="W284" s="20"/>
      <c r="X284" s="20"/>
      <c r="Y284" s="20">
        <v>2</v>
      </c>
      <c r="Z284" s="20"/>
      <c r="AA284" s="20">
        <v>1</v>
      </c>
      <c r="AB284" s="20">
        <v>2</v>
      </c>
      <c r="AC284" s="48"/>
      <c r="AD284" s="48"/>
      <c r="AE284" s="49"/>
    </row>
    <row r="285" spans="1:31" x14ac:dyDescent="0.25">
      <c r="A285" s="440"/>
      <c r="B285" s="37" t="s">
        <v>125</v>
      </c>
      <c r="C285" s="20">
        <v>1</v>
      </c>
      <c r="D285" s="20"/>
      <c r="E285" s="20"/>
      <c r="F285" s="20"/>
      <c r="G285" s="20">
        <v>1</v>
      </c>
      <c r="H285" s="20">
        <v>1</v>
      </c>
      <c r="I285" s="20"/>
      <c r="J285" s="20"/>
      <c r="K285" s="20">
        <v>2</v>
      </c>
      <c r="L285" s="20">
        <v>1</v>
      </c>
      <c r="M285" s="20">
        <v>1</v>
      </c>
      <c r="N285" s="20">
        <v>2</v>
      </c>
      <c r="O285" s="20"/>
      <c r="P285" s="20">
        <v>1</v>
      </c>
      <c r="Q285" s="20">
        <v>2</v>
      </c>
      <c r="R285" s="20">
        <v>2</v>
      </c>
      <c r="S285" s="20"/>
      <c r="T285" s="20"/>
      <c r="U285" s="20"/>
      <c r="V285" s="20">
        <v>2</v>
      </c>
      <c r="W285" s="20"/>
      <c r="X285" s="20"/>
      <c r="Y285" s="20">
        <v>2</v>
      </c>
      <c r="Z285" s="20"/>
      <c r="AA285" s="20">
        <v>1</v>
      </c>
      <c r="AB285" s="20">
        <v>2</v>
      </c>
      <c r="AC285" s="48"/>
      <c r="AD285" s="48"/>
      <c r="AE285" s="48"/>
    </row>
    <row r="286" spans="1:31" x14ac:dyDescent="0.25">
      <c r="A286" s="440"/>
      <c r="B286" s="37" t="s">
        <v>127</v>
      </c>
      <c r="C286" s="20">
        <v>2</v>
      </c>
      <c r="D286" s="20"/>
      <c r="E286" s="20"/>
      <c r="F286" s="20"/>
      <c r="G286" s="20">
        <v>1</v>
      </c>
      <c r="H286" s="20">
        <v>2</v>
      </c>
      <c r="I286" s="20"/>
      <c r="J286" s="20"/>
      <c r="K286" s="20">
        <v>2</v>
      </c>
      <c r="L286" s="20">
        <v>1</v>
      </c>
      <c r="M286" s="20">
        <v>1</v>
      </c>
      <c r="N286" s="20">
        <v>2</v>
      </c>
      <c r="O286" s="20"/>
      <c r="P286" s="20">
        <v>2</v>
      </c>
      <c r="Q286" s="20">
        <v>2</v>
      </c>
      <c r="R286" s="20">
        <v>1</v>
      </c>
      <c r="S286" s="20"/>
      <c r="T286" s="20"/>
      <c r="U286" s="20"/>
      <c r="V286" s="20">
        <v>1</v>
      </c>
      <c r="W286" s="20"/>
      <c r="X286" s="20"/>
      <c r="Y286" s="20">
        <v>2</v>
      </c>
      <c r="Z286" s="20"/>
      <c r="AA286" s="20">
        <v>2</v>
      </c>
      <c r="AB286" s="20">
        <v>2</v>
      </c>
      <c r="AC286" s="48"/>
      <c r="AD286" s="48"/>
      <c r="AE286" s="48"/>
    </row>
    <row r="287" spans="1:31" x14ac:dyDescent="0.25">
      <c r="A287" s="440"/>
      <c r="B287" s="37" t="s">
        <v>140</v>
      </c>
      <c r="C287" s="20">
        <v>2</v>
      </c>
      <c r="D287" s="20"/>
      <c r="E287" s="20"/>
      <c r="F287" s="20"/>
      <c r="G287" s="20">
        <v>1</v>
      </c>
      <c r="H287" s="20">
        <v>1</v>
      </c>
      <c r="I287" s="20"/>
      <c r="J287" s="20"/>
      <c r="K287" s="20">
        <v>2</v>
      </c>
      <c r="L287" s="20">
        <v>2</v>
      </c>
      <c r="M287" s="20">
        <v>1</v>
      </c>
      <c r="N287" s="20">
        <v>3</v>
      </c>
      <c r="O287" s="20"/>
      <c r="P287" s="20">
        <v>2</v>
      </c>
      <c r="Q287" s="20">
        <v>2</v>
      </c>
      <c r="R287" s="20">
        <v>2</v>
      </c>
      <c r="S287" s="20"/>
      <c r="T287" s="20"/>
      <c r="U287" s="20"/>
      <c r="V287" s="20">
        <v>2</v>
      </c>
      <c r="W287" s="20"/>
      <c r="X287" s="20"/>
      <c r="Y287" s="20">
        <v>3</v>
      </c>
      <c r="Z287" s="20"/>
      <c r="AA287" s="20">
        <v>2</v>
      </c>
      <c r="AB287" s="20">
        <v>2</v>
      </c>
      <c r="AC287" s="48"/>
      <c r="AD287" s="48"/>
      <c r="AE287" s="48"/>
    </row>
    <row r="288" spans="1:31" x14ac:dyDescent="0.25">
      <c r="A288" s="440"/>
      <c r="B288" s="40" t="s">
        <v>90</v>
      </c>
      <c r="C288" s="19">
        <f>C282*C283*(C284+C285+C286+C287)*C289</f>
        <v>-15</v>
      </c>
      <c r="D288" s="6"/>
      <c r="E288" s="6"/>
      <c r="F288" s="6"/>
      <c r="G288" s="19">
        <f>G282*G283*(G284+G285+G286+G287)*G289</f>
        <v>-2</v>
      </c>
      <c r="H288" s="19">
        <f>H282*H283*(H284+H285+H286+H287)*H289</f>
        <v>-2.5</v>
      </c>
      <c r="I288" s="6"/>
      <c r="J288" s="6"/>
      <c r="K288" s="19">
        <f>K282*K283*(K284+K285+K286+K287)*K289</f>
        <v>-40</v>
      </c>
      <c r="L288" s="19">
        <f>L282*L283*(L284+L285+L286+L287)*L289</f>
        <v>-30</v>
      </c>
      <c r="M288" s="19">
        <f>M282*M283*(M284+M285+M286+M287)*M289</f>
        <v>-10</v>
      </c>
      <c r="N288" s="19">
        <f>N282*N283*(N284+N285+N286+N287)*N289</f>
        <v>-45</v>
      </c>
      <c r="O288" s="6"/>
      <c r="P288" s="19">
        <f>P282*P283*(P284+P285+P286+P287)*P289</f>
        <v>-15</v>
      </c>
      <c r="Q288" s="19">
        <f>Q282*Q283*(Q284+Q285+Q286+Q287)*Q289</f>
        <v>-17.5</v>
      </c>
      <c r="R288" s="19">
        <f>R282*R283*(R284+R285+R286+R287)*R289</f>
        <v>-15</v>
      </c>
      <c r="S288" s="6"/>
      <c r="T288" s="6"/>
      <c r="U288" s="6"/>
      <c r="V288" s="19">
        <f>V282*V283*(V284+V285+V286+V287)*V289</f>
        <v>-17.5</v>
      </c>
      <c r="W288" s="6"/>
      <c r="X288" s="6"/>
      <c r="Y288" s="19">
        <f>Y282*Y283*(Y284+Y285+Y286+Y287)*Y289</f>
        <v>-45</v>
      </c>
      <c r="Z288" s="6"/>
      <c r="AA288" s="19">
        <f>AA282*AA283*(AA284+AA285+AA286+AA287)*AA289</f>
        <v>-15</v>
      </c>
      <c r="AB288" s="51">
        <f>AB282*AB283*(AB284+AB285+AB286+AB287)*AB289</f>
        <v>4</v>
      </c>
      <c r="AC288" s="48"/>
      <c r="AD288" s="48"/>
      <c r="AE288" s="48"/>
    </row>
    <row r="289" spans="1:31" ht="15.75" thickBot="1" x14ac:dyDescent="0.3">
      <c r="A289" s="440"/>
      <c r="B289" s="39" t="s">
        <v>62</v>
      </c>
      <c r="C289" s="26">
        <f>COMPONENTES!$F$33</f>
        <v>5</v>
      </c>
      <c r="D289" s="26"/>
      <c r="E289" s="26"/>
      <c r="F289" s="26"/>
      <c r="G289" s="26">
        <f>COMPONENTES!$F$33</f>
        <v>5</v>
      </c>
      <c r="H289" s="26">
        <f>COMPONENTES!$F$33</f>
        <v>5</v>
      </c>
      <c r="I289" s="26"/>
      <c r="J289" s="26"/>
      <c r="K289" s="26">
        <f>COMPONENTES!$F$33</f>
        <v>5</v>
      </c>
      <c r="L289" s="26">
        <f>COMPONENTES!$F$33</f>
        <v>5</v>
      </c>
      <c r="M289" s="26">
        <f>COMPONENTES!$F$33</f>
        <v>5</v>
      </c>
      <c r="N289" s="26">
        <f>COMPONENTES!$F$33</f>
        <v>5</v>
      </c>
      <c r="O289" s="26"/>
      <c r="P289" s="26">
        <f>COMPONENTES!$F$33</f>
        <v>5</v>
      </c>
      <c r="Q289" s="26">
        <f>COMPONENTES!$F$33</f>
        <v>5</v>
      </c>
      <c r="R289" s="26">
        <f>COMPONENTES!$F$33</f>
        <v>5</v>
      </c>
      <c r="S289" s="26"/>
      <c r="T289" s="26"/>
      <c r="U289" s="26"/>
      <c r="V289" s="26">
        <f>COMPONENTES!$F$33</f>
        <v>5</v>
      </c>
      <c r="W289" s="26"/>
      <c r="X289" s="26"/>
      <c r="Y289" s="26">
        <f>COMPONENTES!$F$33</f>
        <v>5</v>
      </c>
      <c r="Z289" s="26"/>
      <c r="AA289" s="26">
        <f>COMPONENTES!$F$33</f>
        <v>5</v>
      </c>
      <c r="AB289" s="26">
        <f>COMPONENTES!$F$33</f>
        <v>5</v>
      </c>
      <c r="AC289" s="48"/>
      <c r="AD289" s="48"/>
      <c r="AE289" s="48"/>
    </row>
    <row r="290" spans="1:31" ht="15.75" thickBot="1" x14ac:dyDescent="0.3">
      <c r="A290" s="440"/>
      <c r="B290" s="41"/>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C290" s="48"/>
      <c r="AD290" s="48"/>
      <c r="AE290" s="48"/>
    </row>
    <row r="291" spans="1:31" x14ac:dyDescent="0.25">
      <c r="A291" s="448"/>
      <c r="B291" s="22" t="s">
        <v>123</v>
      </c>
      <c r="C291" s="32">
        <v>-1</v>
      </c>
      <c r="D291" s="32"/>
      <c r="E291" s="32"/>
      <c r="F291" s="32"/>
      <c r="G291" s="32"/>
      <c r="H291" s="32"/>
      <c r="I291" s="32"/>
      <c r="J291" s="32">
        <v>-1</v>
      </c>
      <c r="K291" s="32"/>
      <c r="L291" s="32"/>
      <c r="M291" s="32">
        <v>-1</v>
      </c>
      <c r="N291" s="32"/>
      <c r="O291" s="32"/>
      <c r="P291" s="32">
        <v>-1</v>
      </c>
      <c r="Q291" s="32">
        <v>-1</v>
      </c>
      <c r="R291" s="32">
        <v>-1</v>
      </c>
      <c r="S291" s="32"/>
      <c r="T291" s="32"/>
      <c r="U291" s="32"/>
      <c r="V291" s="32"/>
      <c r="W291" s="32"/>
      <c r="X291" s="32"/>
      <c r="Y291" s="32"/>
      <c r="Z291" s="32"/>
      <c r="AA291" s="32"/>
      <c r="AB291" s="53"/>
      <c r="AC291" s="48"/>
      <c r="AD291" s="48"/>
      <c r="AE291" s="49"/>
    </row>
    <row r="292" spans="1:31" x14ac:dyDescent="0.25">
      <c r="A292" s="448"/>
      <c r="B292" s="23" t="s">
        <v>124</v>
      </c>
      <c r="C292" s="20">
        <v>0.5</v>
      </c>
      <c r="D292" s="20"/>
      <c r="E292" s="20"/>
      <c r="F292" s="20"/>
      <c r="G292" s="20"/>
      <c r="H292" s="20"/>
      <c r="I292" s="20"/>
      <c r="J292" s="20">
        <v>0.5</v>
      </c>
      <c r="K292" s="20"/>
      <c r="L292" s="20"/>
      <c r="M292" s="20">
        <v>0.5</v>
      </c>
      <c r="N292" s="20"/>
      <c r="O292" s="20"/>
      <c r="P292" s="20">
        <v>0.5</v>
      </c>
      <c r="Q292" s="20">
        <v>0.5</v>
      </c>
      <c r="R292" s="20">
        <v>0.5</v>
      </c>
      <c r="S292" s="20"/>
      <c r="T292" s="20"/>
      <c r="U292" s="20"/>
      <c r="V292" s="20"/>
      <c r="W292" s="20"/>
      <c r="X292" s="20"/>
      <c r="Y292" s="20"/>
      <c r="Z292" s="20"/>
      <c r="AA292" s="20"/>
      <c r="AB292" s="54"/>
      <c r="AC292" s="48"/>
      <c r="AD292" s="48"/>
      <c r="AE292" s="49"/>
    </row>
    <row r="293" spans="1:31" x14ac:dyDescent="0.25">
      <c r="A293" s="448"/>
      <c r="B293" s="23" t="s">
        <v>126</v>
      </c>
      <c r="C293" s="20">
        <v>2</v>
      </c>
      <c r="D293" s="20"/>
      <c r="E293" s="20"/>
      <c r="F293" s="20"/>
      <c r="G293" s="20"/>
      <c r="H293" s="20"/>
      <c r="I293" s="20"/>
      <c r="J293" s="20">
        <v>2</v>
      </c>
      <c r="K293" s="20"/>
      <c r="L293" s="20"/>
      <c r="M293" s="20">
        <v>2</v>
      </c>
      <c r="N293" s="20"/>
      <c r="O293" s="20"/>
      <c r="P293" s="20">
        <v>2</v>
      </c>
      <c r="Q293" s="20">
        <v>2</v>
      </c>
      <c r="R293" s="20">
        <v>2</v>
      </c>
      <c r="S293" s="20"/>
      <c r="T293" s="20"/>
      <c r="U293" s="20"/>
      <c r="V293" s="20"/>
      <c r="W293" s="20"/>
      <c r="X293" s="20"/>
      <c r="Y293" s="20"/>
      <c r="Z293" s="20"/>
      <c r="AA293" s="20"/>
      <c r="AB293" s="54"/>
      <c r="AC293" s="48"/>
      <c r="AD293" s="48"/>
      <c r="AE293" s="49"/>
    </row>
    <row r="294" spans="1:31" x14ac:dyDescent="0.25">
      <c r="A294" s="448"/>
      <c r="B294" s="23" t="s">
        <v>125</v>
      </c>
      <c r="C294" s="20">
        <v>2</v>
      </c>
      <c r="D294" s="20"/>
      <c r="E294" s="20"/>
      <c r="F294" s="20"/>
      <c r="G294" s="20"/>
      <c r="H294" s="20"/>
      <c r="I294" s="20"/>
      <c r="J294" s="20">
        <v>2</v>
      </c>
      <c r="K294" s="20"/>
      <c r="L294" s="20"/>
      <c r="M294" s="20">
        <v>2</v>
      </c>
      <c r="N294" s="20"/>
      <c r="O294" s="20"/>
      <c r="P294" s="20">
        <v>2</v>
      </c>
      <c r="Q294" s="20">
        <v>2</v>
      </c>
      <c r="R294" s="20">
        <v>2</v>
      </c>
      <c r="S294" s="20"/>
      <c r="T294" s="20"/>
      <c r="U294" s="20"/>
      <c r="V294" s="20"/>
      <c r="W294" s="20"/>
      <c r="X294" s="20"/>
      <c r="Y294" s="20"/>
      <c r="Z294" s="20"/>
      <c r="AA294" s="20"/>
      <c r="AB294" s="54"/>
      <c r="AC294" s="48"/>
      <c r="AD294" s="48"/>
      <c r="AE294" s="48"/>
    </row>
    <row r="295" spans="1:31" x14ac:dyDescent="0.25">
      <c r="A295" s="448"/>
      <c r="B295" s="23" t="s">
        <v>127</v>
      </c>
      <c r="C295" s="20">
        <v>1</v>
      </c>
      <c r="D295" s="20"/>
      <c r="E295" s="20"/>
      <c r="F295" s="20"/>
      <c r="G295" s="20"/>
      <c r="H295" s="20"/>
      <c r="I295" s="20"/>
      <c r="J295" s="20">
        <v>1</v>
      </c>
      <c r="K295" s="20"/>
      <c r="L295" s="20"/>
      <c r="M295" s="20">
        <v>1</v>
      </c>
      <c r="N295" s="20"/>
      <c r="O295" s="20"/>
      <c r="P295" s="20">
        <v>1</v>
      </c>
      <c r="Q295" s="20">
        <v>1</v>
      </c>
      <c r="R295" s="20">
        <v>1</v>
      </c>
      <c r="S295" s="20"/>
      <c r="T295" s="20"/>
      <c r="U295" s="20"/>
      <c r="V295" s="20"/>
      <c r="W295" s="20"/>
      <c r="X295" s="20"/>
      <c r="Y295" s="20"/>
      <c r="Z295" s="20"/>
      <c r="AA295" s="20"/>
      <c r="AB295" s="54"/>
      <c r="AC295" s="48"/>
      <c r="AD295" s="48"/>
      <c r="AE295" s="48"/>
    </row>
    <row r="296" spans="1:31" x14ac:dyDescent="0.25">
      <c r="A296" s="448"/>
      <c r="B296" s="23" t="s">
        <v>140</v>
      </c>
      <c r="C296" s="20">
        <v>1</v>
      </c>
      <c r="D296" s="20"/>
      <c r="E296" s="20"/>
      <c r="F296" s="20"/>
      <c r="G296" s="20"/>
      <c r="H296" s="20"/>
      <c r="I296" s="20"/>
      <c r="J296" s="20">
        <v>1</v>
      </c>
      <c r="K296" s="20"/>
      <c r="L296" s="20"/>
      <c r="M296" s="20">
        <v>1</v>
      </c>
      <c r="N296" s="20"/>
      <c r="O296" s="20"/>
      <c r="P296" s="20">
        <v>1</v>
      </c>
      <c r="Q296" s="20">
        <v>1</v>
      </c>
      <c r="R296" s="20">
        <v>1</v>
      </c>
      <c r="S296" s="20"/>
      <c r="T296" s="20"/>
      <c r="U296" s="20"/>
      <c r="V296" s="20"/>
      <c r="W296" s="20"/>
      <c r="X296" s="20"/>
      <c r="Y296" s="20"/>
      <c r="Z296" s="20"/>
      <c r="AA296" s="20"/>
      <c r="AB296" s="54"/>
      <c r="AC296" s="48"/>
      <c r="AD296" s="48"/>
      <c r="AE296" s="48"/>
    </row>
    <row r="297" spans="1:31" ht="33.75" x14ac:dyDescent="0.25">
      <c r="A297" s="448"/>
      <c r="B297" s="31" t="s">
        <v>82</v>
      </c>
      <c r="C297" s="19">
        <f>C291*C292*(C293+C294+C295+C296)*C298</f>
        <v>-21</v>
      </c>
      <c r="D297" s="6"/>
      <c r="E297" s="6"/>
      <c r="F297" s="6"/>
      <c r="G297" s="6"/>
      <c r="H297" s="6"/>
      <c r="I297" s="6"/>
      <c r="J297" s="19">
        <f>J291*J292*(J293+J294+J295+J296)*J298</f>
        <v>-21</v>
      </c>
      <c r="K297" s="6"/>
      <c r="L297" s="6"/>
      <c r="M297" s="19">
        <f>M291*M292*(M293+M294+M295+M296)*M298</f>
        <v>-21</v>
      </c>
      <c r="N297" s="6"/>
      <c r="O297" s="6"/>
      <c r="P297" s="19">
        <f>P291*P292*(P293+P294+P295+P296)*P298</f>
        <v>-21</v>
      </c>
      <c r="Q297" s="19">
        <f>Q291*Q292*(Q293+Q294+Q295+Q296)*Q298</f>
        <v>-21</v>
      </c>
      <c r="R297" s="19">
        <f>R291*R292*(R293+R294+R295+R296)*R298</f>
        <v>-21</v>
      </c>
      <c r="S297" s="6"/>
      <c r="T297" s="6"/>
      <c r="U297" s="6"/>
      <c r="V297" s="6"/>
      <c r="W297" s="6"/>
      <c r="X297" s="6"/>
      <c r="Y297" s="6"/>
      <c r="Z297" s="6"/>
      <c r="AA297" s="6"/>
      <c r="AB297" s="54"/>
      <c r="AC297" s="48"/>
      <c r="AD297" s="48"/>
      <c r="AE297" s="48"/>
    </row>
    <row r="298" spans="1:31" ht="15.75" thickBot="1" x14ac:dyDescent="0.3">
      <c r="A298" s="448"/>
      <c r="B298" s="25" t="s">
        <v>62</v>
      </c>
      <c r="C298" s="26">
        <f>COMPONENTES!$F$34</f>
        <v>7</v>
      </c>
      <c r="D298" s="26"/>
      <c r="E298" s="26"/>
      <c r="F298" s="26"/>
      <c r="G298" s="26"/>
      <c r="H298" s="26"/>
      <c r="I298" s="26"/>
      <c r="J298" s="26">
        <f>COMPONENTES!$F$34</f>
        <v>7</v>
      </c>
      <c r="K298" s="26"/>
      <c r="L298" s="26"/>
      <c r="M298" s="26">
        <f>COMPONENTES!$F$34</f>
        <v>7</v>
      </c>
      <c r="N298" s="26"/>
      <c r="O298" s="26"/>
      <c r="P298" s="26">
        <f>COMPONENTES!$F$34</f>
        <v>7</v>
      </c>
      <c r="Q298" s="26">
        <f>COMPONENTES!$F$34</f>
        <v>7</v>
      </c>
      <c r="R298" s="26">
        <f>COMPONENTES!$F$34</f>
        <v>7</v>
      </c>
      <c r="S298" s="26"/>
      <c r="T298" s="26"/>
      <c r="U298" s="26"/>
      <c r="V298" s="26"/>
      <c r="W298" s="26"/>
      <c r="X298" s="26"/>
      <c r="Y298" s="26"/>
      <c r="Z298" s="26"/>
      <c r="AA298" s="26"/>
      <c r="AB298" s="55"/>
      <c r="AC298" s="48"/>
      <c r="AD298" s="48"/>
      <c r="AE298" s="48"/>
    </row>
    <row r="299" spans="1:31" ht="15.75" thickBot="1" x14ac:dyDescent="0.3">
      <c r="A299" s="440"/>
      <c r="B299" s="41"/>
      <c r="C299" s="29"/>
      <c r="D299" s="29"/>
      <c r="E299" s="29"/>
      <c r="F299" s="29"/>
      <c r="G299" s="29"/>
      <c r="H299" s="29"/>
      <c r="I299" s="29"/>
      <c r="J299" s="29"/>
      <c r="K299" s="29"/>
      <c r="L299" s="29"/>
      <c r="M299" s="29"/>
      <c r="N299" s="29"/>
      <c r="O299" s="29"/>
      <c r="P299" s="29"/>
      <c r="Q299" s="29"/>
      <c r="S299" s="29"/>
      <c r="T299" s="29"/>
      <c r="U299" s="29"/>
      <c r="V299" s="29"/>
      <c r="W299" s="29"/>
      <c r="X299" s="29"/>
      <c r="Y299" s="29"/>
      <c r="Z299" s="29"/>
      <c r="AA299" s="29"/>
      <c r="AC299" s="48"/>
      <c r="AD299" s="48"/>
      <c r="AE299" s="48"/>
    </row>
    <row r="300" spans="1:31" x14ac:dyDescent="0.25">
      <c r="A300" s="440"/>
      <c r="B300" s="36" t="s">
        <v>123</v>
      </c>
      <c r="C300" s="32">
        <v>-1</v>
      </c>
      <c r="D300" s="32">
        <v>-1</v>
      </c>
      <c r="E300" s="32">
        <v>-1</v>
      </c>
      <c r="F300" s="32">
        <v>-1</v>
      </c>
      <c r="G300" s="32">
        <v>-1</v>
      </c>
      <c r="H300" s="32">
        <v>-1</v>
      </c>
      <c r="I300" s="32">
        <v>-1</v>
      </c>
      <c r="J300" s="32">
        <v>-1</v>
      </c>
      <c r="K300" s="32">
        <v>-1</v>
      </c>
      <c r="L300" s="32">
        <v>-1</v>
      </c>
      <c r="M300" s="32">
        <v>-1</v>
      </c>
      <c r="N300" s="32"/>
      <c r="O300" s="32">
        <v>-1</v>
      </c>
      <c r="P300" s="32">
        <v>-1</v>
      </c>
      <c r="Q300" s="32">
        <v>-1</v>
      </c>
      <c r="R300" s="32">
        <v>-1</v>
      </c>
      <c r="S300" s="32">
        <v>-1</v>
      </c>
      <c r="T300" s="32">
        <v>-1</v>
      </c>
      <c r="U300" s="32">
        <v>-1</v>
      </c>
      <c r="V300" s="32">
        <v>-1</v>
      </c>
      <c r="W300" s="32"/>
      <c r="X300" s="32"/>
      <c r="Y300" s="32"/>
      <c r="Z300" s="32"/>
      <c r="AA300" s="32"/>
      <c r="AB300" s="32">
        <v>1</v>
      </c>
      <c r="AC300" s="48"/>
      <c r="AD300" s="48"/>
      <c r="AE300" s="49"/>
    </row>
    <row r="301" spans="1:31" x14ac:dyDescent="0.25">
      <c r="A301" s="440"/>
      <c r="B301" s="37" t="s">
        <v>124</v>
      </c>
      <c r="C301" s="20">
        <v>1</v>
      </c>
      <c r="D301" s="20">
        <v>0.5</v>
      </c>
      <c r="E301" s="20">
        <v>1</v>
      </c>
      <c r="F301" s="20">
        <v>0.5</v>
      </c>
      <c r="G301" s="20">
        <v>0.1</v>
      </c>
      <c r="H301" s="20">
        <v>0.5</v>
      </c>
      <c r="I301" s="20">
        <v>0.5</v>
      </c>
      <c r="J301" s="20">
        <v>0.5</v>
      </c>
      <c r="K301" s="20">
        <v>1</v>
      </c>
      <c r="L301" s="20">
        <v>1</v>
      </c>
      <c r="M301" s="20">
        <v>1</v>
      </c>
      <c r="N301" s="20"/>
      <c r="O301" s="20">
        <v>0.5</v>
      </c>
      <c r="P301" s="20">
        <v>1</v>
      </c>
      <c r="Q301" s="20">
        <v>1</v>
      </c>
      <c r="R301" s="20">
        <v>0.5</v>
      </c>
      <c r="S301" s="20">
        <v>1</v>
      </c>
      <c r="T301" s="20">
        <v>1</v>
      </c>
      <c r="U301" s="20">
        <v>0.5</v>
      </c>
      <c r="V301" s="20">
        <v>1</v>
      </c>
      <c r="W301" s="20"/>
      <c r="X301" s="20"/>
      <c r="Y301" s="20"/>
      <c r="Z301" s="20"/>
      <c r="AA301" s="20"/>
      <c r="AB301" s="20">
        <v>1</v>
      </c>
      <c r="AC301" s="48"/>
      <c r="AD301" s="48"/>
      <c r="AE301" s="49"/>
    </row>
    <row r="302" spans="1:31" x14ac:dyDescent="0.25">
      <c r="A302" s="440"/>
      <c r="B302" s="37" t="s">
        <v>126</v>
      </c>
      <c r="C302" s="20">
        <v>1</v>
      </c>
      <c r="D302" s="20">
        <v>1</v>
      </c>
      <c r="E302" s="20">
        <v>1</v>
      </c>
      <c r="F302" s="20">
        <v>1</v>
      </c>
      <c r="G302" s="20">
        <v>1</v>
      </c>
      <c r="H302" s="20">
        <v>1</v>
      </c>
      <c r="I302" s="20">
        <v>1</v>
      </c>
      <c r="J302" s="20">
        <v>1</v>
      </c>
      <c r="K302" s="20">
        <v>2</v>
      </c>
      <c r="L302" s="20">
        <v>2</v>
      </c>
      <c r="M302" s="20">
        <v>2</v>
      </c>
      <c r="N302" s="20"/>
      <c r="O302" s="20">
        <v>2</v>
      </c>
      <c r="P302" s="20">
        <v>2</v>
      </c>
      <c r="Q302" s="20">
        <v>2</v>
      </c>
      <c r="R302" s="20">
        <v>2</v>
      </c>
      <c r="S302" s="20">
        <v>2</v>
      </c>
      <c r="T302" s="20">
        <v>2</v>
      </c>
      <c r="U302" s="20">
        <v>1</v>
      </c>
      <c r="V302" s="20">
        <v>2</v>
      </c>
      <c r="W302" s="20"/>
      <c r="X302" s="20"/>
      <c r="Y302" s="20"/>
      <c r="Z302" s="20"/>
      <c r="AA302" s="20"/>
      <c r="AB302" s="20">
        <v>2</v>
      </c>
      <c r="AC302" s="48"/>
      <c r="AD302" s="48"/>
      <c r="AE302" s="49"/>
    </row>
    <row r="303" spans="1:31" x14ac:dyDescent="0.25">
      <c r="A303" s="440"/>
      <c r="B303" s="37" t="s">
        <v>125</v>
      </c>
      <c r="C303" s="20">
        <v>2</v>
      </c>
      <c r="D303" s="20">
        <v>1</v>
      </c>
      <c r="E303" s="20">
        <v>1</v>
      </c>
      <c r="F303" s="20">
        <v>1</v>
      </c>
      <c r="G303" s="20">
        <v>1</v>
      </c>
      <c r="H303" s="20">
        <v>1</v>
      </c>
      <c r="I303" s="20">
        <v>1</v>
      </c>
      <c r="J303" s="20">
        <v>1</v>
      </c>
      <c r="K303" s="20">
        <v>2</v>
      </c>
      <c r="L303" s="20">
        <v>2</v>
      </c>
      <c r="M303" s="20">
        <v>2</v>
      </c>
      <c r="N303" s="20"/>
      <c r="O303" s="20">
        <v>1</v>
      </c>
      <c r="P303" s="20">
        <v>2</v>
      </c>
      <c r="Q303" s="20">
        <v>2</v>
      </c>
      <c r="R303" s="20">
        <v>1</v>
      </c>
      <c r="S303" s="20">
        <v>2</v>
      </c>
      <c r="T303" s="20">
        <v>2</v>
      </c>
      <c r="U303" s="20">
        <v>1</v>
      </c>
      <c r="V303" s="20">
        <v>2</v>
      </c>
      <c r="W303" s="20"/>
      <c r="X303" s="20"/>
      <c r="Y303" s="20"/>
      <c r="Z303" s="20"/>
      <c r="AA303" s="20"/>
      <c r="AB303" s="20">
        <v>1</v>
      </c>
      <c r="AC303" s="48"/>
      <c r="AD303" s="48"/>
      <c r="AE303" s="48"/>
    </row>
    <row r="304" spans="1:31" x14ac:dyDescent="0.25">
      <c r="A304" s="440"/>
      <c r="B304" s="37" t="s">
        <v>127</v>
      </c>
      <c r="C304" s="20">
        <v>3</v>
      </c>
      <c r="D304" s="20">
        <v>1</v>
      </c>
      <c r="E304" s="20">
        <v>1</v>
      </c>
      <c r="F304" s="20">
        <v>2</v>
      </c>
      <c r="G304" s="20">
        <v>1</v>
      </c>
      <c r="H304" s="20">
        <v>2</v>
      </c>
      <c r="I304" s="20">
        <v>2</v>
      </c>
      <c r="J304" s="20">
        <v>2</v>
      </c>
      <c r="K304" s="20">
        <v>3</v>
      </c>
      <c r="L304" s="20">
        <v>1</v>
      </c>
      <c r="M304" s="20">
        <v>3</v>
      </c>
      <c r="N304" s="20"/>
      <c r="O304" s="20">
        <v>1</v>
      </c>
      <c r="P304" s="20">
        <v>2</v>
      </c>
      <c r="Q304" s="20">
        <v>2</v>
      </c>
      <c r="R304" s="20">
        <v>1</v>
      </c>
      <c r="S304" s="20">
        <v>2</v>
      </c>
      <c r="T304" s="20">
        <v>3</v>
      </c>
      <c r="U304" s="20">
        <v>1</v>
      </c>
      <c r="V304" s="20">
        <v>2</v>
      </c>
      <c r="W304" s="20"/>
      <c r="X304" s="20"/>
      <c r="Y304" s="20"/>
      <c r="Z304" s="20"/>
      <c r="AA304" s="20"/>
      <c r="AB304" s="20">
        <v>2</v>
      </c>
      <c r="AC304" s="48"/>
      <c r="AD304" s="48"/>
      <c r="AE304" s="48"/>
    </row>
    <row r="305" spans="1:31" x14ac:dyDescent="0.25">
      <c r="A305" s="440"/>
      <c r="B305" s="37" t="s">
        <v>140</v>
      </c>
      <c r="C305" s="20">
        <v>2</v>
      </c>
      <c r="D305" s="20">
        <v>1</v>
      </c>
      <c r="E305" s="20">
        <v>2</v>
      </c>
      <c r="F305" s="20">
        <v>2</v>
      </c>
      <c r="G305" s="20">
        <v>1</v>
      </c>
      <c r="H305" s="20">
        <v>1</v>
      </c>
      <c r="I305" s="20">
        <v>1</v>
      </c>
      <c r="J305" s="20">
        <v>1</v>
      </c>
      <c r="K305" s="20">
        <v>2</v>
      </c>
      <c r="L305" s="20">
        <v>2</v>
      </c>
      <c r="M305" s="20">
        <v>2</v>
      </c>
      <c r="N305" s="20"/>
      <c r="O305" s="20">
        <v>2</v>
      </c>
      <c r="P305" s="20">
        <v>2</v>
      </c>
      <c r="Q305" s="20">
        <v>2</v>
      </c>
      <c r="R305" s="20">
        <v>1</v>
      </c>
      <c r="S305" s="20">
        <v>2</v>
      </c>
      <c r="T305" s="20">
        <v>3</v>
      </c>
      <c r="U305" s="20">
        <v>2</v>
      </c>
      <c r="V305" s="20">
        <v>3</v>
      </c>
      <c r="W305" s="20"/>
      <c r="X305" s="20"/>
      <c r="Y305" s="20"/>
      <c r="Z305" s="20"/>
      <c r="AA305" s="20"/>
      <c r="AB305" s="20">
        <v>2</v>
      </c>
      <c r="AC305" s="48"/>
      <c r="AD305" s="48"/>
      <c r="AE305" s="48"/>
    </row>
    <row r="306" spans="1:31" x14ac:dyDescent="0.25">
      <c r="A306" s="440"/>
      <c r="B306" s="38" t="s">
        <v>83</v>
      </c>
      <c r="C306" s="19">
        <f t="shared" ref="C306:J306" si="33">C300*C301*(C302+C303+C304+C305)*C307</f>
        <v>-48</v>
      </c>
      <c r="D306" s="19">
        <f t="shared" si="33"/>
        <v>-12</v>
      </c>
      <c r="E306" s="19">
        <f t="shared" si="33"/>
        <v>-30</v>
      </c>
      <c r="F306" s="19">
        <f t="shared" si="33"/>
        <v>-18</v>
      </c>
      <c r="G306" s="19">
        <f t="shared" si="33"/>
        <v>-2.4000000000000004</v>
      </c>
      <c r="H306" s="19">
        <f t="shared" si="33"/>
        <v>-15</v>
      </c>
      <c r="I306" s="19">
        <f t="shared" si="33"/>
        <v>-15</v>
      </c>
      <c r="J306" s="19">
        <f t="shared" si="33"/>
        <v>-15</v>
      </c>
      <c r="K306" s="19">
        <f>K300*K301*(K302+K303+K304+K305)*K307</f>
        <v>-54</v>
      </c>
      <c r="L306" s="19">
        <f>L300*L301*(L302+L303+L304+L305)*L307</f>
        <v>-42</v>
      </c>
      <c r="M306" s="19">
        <f>M300*M301*(M302+M303+M304+M305)*M307</f>
        <v>-54</v>
      </c>
      <c r="N306" s="6"/>
      <c r="O306" s="19">
        <f t="shared" ref="O306:V306" si="34">O300*O301*(O302+O303+O304+O305)*O307</f>
        <v>-18</v>
      </c>
      <c r="P306" s="19">
        <f t="shared" si="34"/>
        <v>-48</v>
      </c>
      <c r="Q306" s="19">
        <f t="shared" si="34"/>
        <v>-48</v>
      </c>
      <c r="R306" s="19">
        <f t="shared" si="34"/>
        <v>-15</v>
      </c>
      <c r="S306" s="19">
        <f t="shared" si="34"/>
        <v>-48</v>
      </c>
      <c r="T306" s="19">
        <f t="shared" si="34"/>
        <v>-60</v>
      </c>
      <c r="U306" s="19">
        <f t="shared" si="34"/>
        <v>-15</v>
      </c>
      <c r="V306" s="19">
        <f t="shared" si="34"/>
        <v>-54</v>
      </c>
      <c r="W306" s="6"/>
      <c r="X306" s="6"/>
      <c r="Y306" s="6"/>
      <c r="Z306" s="6"/>
      <c r="AA306" s="6"/>
      <c r="AB306" s="51">
        <f>AB300*AB301*(AB302+AB303+AB304+AB305)*AB307</f>
        <v>42</v>
      </c>
      <c r="AC306" s="48"/>
      <c r="AD306" s="48"/>
      <c r="AE306" s="48"/>
    </row>
    <row r="307" spans="1:31" ht="15.75" thickBot="1" x14ac:dyDescent="0.3">
      <c r="A307" s="440"/>
      <c r="B307" s="39" t="s">
        <v>62</v>
      </c>
      <c r="C307" s="26">
        <f>COMPONENTES!$F$35</f>
        <v>6</v>
      </c>
      <c r="D307" s="26">
        <f>COMPONENTES!$F$35</f>
        <v>6</v>
      </c>
      <c r="E307" s="26">
        <f>COMPONENTES!$F$35</f>
        <v>6</v>
      </c>
      <c r="F307" s="26">
        <f>COMPONENTES!$F$35</f>
        <v>6</v>
      </c>
      <c r="G307" s="26">
        <f>COMPONENTES!$F$35</f>
        <v>6</v>
      </c>
      <c r="H307" s="26">
        <f>COMPONENTES!$F$35</f>
        <v>6</v>
      </c>
      <c r="I307" s="26">
        <f>COMPONENTES!$F$35</f>
        <v>6</v>
      </c>
      <c r="J307" s="26">
        <f>COMPONENTES!$F$35</f>
        <v>6</v>
      </c>
      <c r="K307" s="26">
        <f>COMPONENTES!$F$35</f>
        <v>6</v>
      </c>
      <c r="L307" s="26">
        <f>COMPONENTES!$F$35</f>
        <v>6</v>
      </c>
      <c r="M307" s="26">
        <f>COMPONENTES!$F$35</f>
        <v>6</v>
      </c>
      <c r="N307" s="26"/>
      <c r="O307" s="26">
        <f>COMPONENTES!$F$35</f>
        <v>6</v>
      </c>
      <c r="P307" s="26">
        <f>COMPONENTES!$F$35</f>
        <v>6</v>
      </c>
      <c r="Q307" s="26">
        <f>COMPONENTES!$F$35</f>
        <v>6</v>
      </c>
      <c r="R307" s="26">
        <f>COMPONENTES!$F$35</f>
        <v>6</v>
      </c>
      <c r="S307" s="26">
        <f>COMPONENTES!$F$35</f>
        <v>6</v>
      </c>
      <c r="T307" s="26">
        <f>COMPONENTES!$F$35</f>
        <v>6</v>
      </c>
      <c r="U307" s="26">
        <f>COMPONENTES!$F$35</f>
        <v>6</v>
      </c>
      <c r="V307" s="26">
        <f>COMPONENTES!$F$35</f>
        <v>6</v>
      </c>
      <c r="W307" s="26"/>
      <c r="X307" s="26"/>
      <c r="Y307" s="26"/>
      <c r="Z307" s="26"/>
      <c r="AA307" s="26"/>
      <c r="AB307" s="26">
        <f>COMPONENTES!$F$35</f>
        <v>6</v>
      </c>
      <c r="AC307" s="48"/>
      <c r="AD307" s="48"/>
      <c r="AE307" s="48"/>
    </row>
    <row r="308" spans="1:31" ht="15.75" thickBot="1" x14ac:dyDescent="0.3">
      <c r="A308" s="440"/>
      <c r="B308" s="41"/>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C308" s="48"/>
      <c r="AD308" s="48"/>
      <c r="AE308" s="48"/>
    </row>
    <row r="309" spans="1:31" x14ac:dyDescent="0.25">
      <c r="A309" s="448"/>
      <c r="B309" s="22" t="s">
        <v>123</v>
      </c>
      <c r="C309" s="32">
        <v>-1</v>
      </c>
      <c r="D309" s="32"/>
      <c r="E309" s="32"/>
      <c r="F309" s="32"/>
      <c r="G309" s="32"/>
      <c r="H309" s="32"/>
      <c r="I309" s="32"/>
      <c r="J309" s="32"/>
      <c r="K309" s="32">
        <v>-1</v>
      </c>
      <c r="L309" s="32"/>
      <c r="M309" s="32">
        <v>-1</v>
      </c>
      <c r="N309" s="32"/>
      <c r="O309" s="32"/>
      <c r="P309" s="32"/>
      <c r="Q309" s="32"/>
      <c r="R309" s="32"/>
      <c r="S309" s="32"/>
      <c r="T309" s="32">
        <v>1</v>
      </c>
      <c r="U309" s="32"/>
      <c r="V309" s="32">
        <v>1</v>
      </c>
      <c r="W309" s="32"/>
      <c r="X309" s="32"/>
      <c r="Y309" s="32"/>
      <c r="Z309" s="32"/>
      <c r="AA309" s="32"/>
      <c r="AB309" s="53"/>
      <c r="AC309" s="48"/>
      <c r="AD309" s="48"/>
      <c r="AE309" s="49"/>
    </row>
    <row r="310" spans="1:31" x14ac:dyDescent="0.25">
      <c r="A310" s="448"/>
      <c r="B310" s="23" t="s">
        <v>124</v>
      </c>
      <c r="C310" s="20">
        <v>0.1</v>
      </c>
      <c r="D310" s="20"/>
      <c r="E310" s="20"/>
      <c r="F310" s="20"/>
      <c r="G310" s="20"/>
      <c r="H310" s="20"/>
      <c r="I310" s="20"/>
      <c r="J310" s="20"/>
      <c r="K310" s="20">
        <v>0.5</v>
      </c>
      <c r="L310" s="20"/>
      <c r="M310" s="20">
        <v>0.5</v>
      </c>
      <c r="N310" s="20"/>
      <c r="O310" s="20"/>
      <c r="P310" s="20"/>
      <c r="Q310" s="20"/>
      <c r="R310" s="20"/>
      <c r="S310" s="20"/>
      <c r="T310" s="20">
        <v>0.5</v>
      </c>
      <c r="U310" s="20"/>
      <c r="V310" s="20">
        <v>0.1</v>
      </c>
      <c r="W310" s="20"/>
      <c r="X310" s="20"/>
      <c r="Y310" s="20"/>
      <c r="Z310" s="20"/>
      <c r="AA310" s="20"/>
      <c r="AB310" s="54"/>
      <c r="AC310" s="48"/>
      <c r="AD310" s="48"/>
      <c r="AE310" s="49"/>
    </row>
    <row r="311" spans="1:31" x14ac:dyDescent="0.25">
      <c r="A311" s="448"/>
      <c r="B311" s="23" t="s">
        <v>126</v>
      </c>
      <c r="C311" s="20">
        <v>1</v>
      </c>
      <c r="D311" s="20"/>
      <c r="E311" s="20"/>
      <c r="F311" s="20"/>
      <c r="G311" s="20"/>
      <c r="H311" s="20"/>
      <c r="I311" s="20"/>
      <c r="J311" s="20"/>
      <c r="K311" s="20">
        <v>2</v>
      </c>
      <c r="L311" s="20"/>
      <c r="M311" s="20">
        <v>2</v>
      </c>
      <c r="N311" s="20"/>
      <c r="O311" s="20"/>
      <c r="P311" s="20"/>
      <c r="Q311" s="20"/>
      <c r="R311" s="20"/>
      <c r="S311" s="20"/>
      <c r="T311" s="20">
        <v>2</v>
      </c>
      <c r="U311" s="20"/>
      <c r="V311" s="20">
        <v>2</v>
      </c>
      <c r="W311" s="20"/>
      <c r="X311" s="20"/>
      <c r="Y311" s="20"/>
      <c r="Z311" s="20"/>
      <c r="AA311" s="20"/>
      <c r="AB311" s="54"/>
      <c r="AC311" s="48"/>
      <c r="AD311" s="48"/>
      <c r="AE311" s="49"/>
    </row>
    <row r="312" spans="1:31" x14ac:dyDescent="0.25">
      <c r="A312" s="448"/>
      <c r="B312" s="23" t="s">
        <v>125</v>
      </c>
      <c r="C312" s="20">
        <v>1</v>
      </c>
      <c r="D312" s="20"/>
      <c r="E312" s="20"/>
      <c r="F312" s="20"/>
      <c r="G312" s="20"/>
      <c r="H312" s="20"/>
      <c r="I312" s="20"/>
      <c r="J312" s="20"/>
      <c r="K312" s="20">
        <v>1</v>
      </c>
      <c r="L312" s="20"/>
      <c r="M312" s="20">
        <v>1</v>
      </c>
      <c r="N312" s="20"/>
      <c r="O312" s="20"/>
      <c r="P312" s="20"/>
      <c r="Q312" s="20"/>
      <c r="R312" s="20"/>
      <c r="S312" s="20"/>
      <c r="T312" s="20">
        <v>1</v>
      </c>
      <c r="U312" s="20"/>
      <c r="V312" s="20">
        <v>1</v>
      </c>
      <c r="W312" s="20"/>
      <c r="X312" s="20"/>
      <c r="Y312" s="20"/>
      <c r="Z312" s="20"/>
      <c r="AA312" s="20"/>
      <c r="AB312" s="54"/>
      <c r="AC312" s="48"/>
      <c r="AD312" s="48"/>
      <c r="AE312" s="48"/>
    </row>
    <row r="313" spans="1:31" x14ac:dyDescent="0.25">
      <c r="A313" s="448"/>
      <c r="B313" s="23" t="s">
        <v>127</v>
      </c>
      <c r="C313" s="20">
        <v>1</v>
      </c>
      <c r="D313" s="20"/>
      <c r="E313" s="20"/>
      <c r="F313" s="20"/>
      <c r="G313" s="20"/>
      <c r="H313" s="20"/>
      <c r="I313" s="20"/>
      <c r="J313" s="20"/>
      <c r="K313" s="20">
        <v>1</v>
      </c>
      <c r="L313" s="20"/>
      <c r="M313" s="20">
        <v>1</v>
      </c>
      <c r="N313" s="20"/>
      <c r="O313" s="20"/>
      <c r="P313" s="20"/>
      <c r="Q313" s="20"/>
      <c r="R313" s="20"/>
      <c r="S313" s="20"/>
      <c r="T313" s="20">
        <v>2</v>
      </c>
      <c r="U313" s="20"/>
      <c r="V313" s="20">
        <v>1</v>
      </c>
      <c r="W313" s="20"/>
      <c r="X313" s="20"/>
      <c r="Y313" s="20"/>
      <c r="Z313" s="20"/>
      <c r="AA313" s="20"/>
      <c r="AB313" s="54"/>
      <c r="AC313" s="48"/>
      <c r="AD313" s="48"/>
      <c r="AE313" s="48"/>
    </row>
    <row r="314" spans="1:31" x14ac:dyDescent="0.25">
      <c r="A314" s="448"/>
      <c r="B314" s="23" t="s">
        <v>140</v>
      </c>
      <c r="C314" s="20">
        <v>2</v>
      </c>
      <c r="D314" s="20"/>
      <c r="E314" s="20"/>
      <c r="F314" s="20"/>
      <c r="G314" s="20"/>
      <c r="H314" s="20"/>
      <c r="I314" s="20"/>
      <c r="J314" s="20"/>
      <c r="K314" s="20">
        <v>2</v>
      </c>
      <c r="L314" s="20"/>
      <c r="M314" s="20">
        <v>2</v>
      </c>
      <c r="N314" s="20"/>
      <c r="O314" s="20"/>
      <c r="P314" s="20"/>
      <c r="Q314" s="20"/>
      <c r="R314" s="20"/>
      <c r="S314" s="20"/>
      <c r="T314" s="20">
        <v>3</v>
      </c>
      <c r="U314" s="20"/>
      <c r="V314" s="20">
        <v>3</v>
      </c>
      <c r="W314" s="20"/>
      <c r="X314" s="20"/>
      <c r="Y314" s="20"/>
      <c r="Z314" s="20"/>
      <c r="AA314" s="20"/>
      <c r="AB314" s="54"/>
      <c r="AC314" s="48"/>
      <c r="AD314" s="48"/>
      <c r="AE314" s="48"/>
    </row>
    <row r="315" spans="1:31" x14ac:dyDescent="0.25">
      <c r="A315" s="448"/>
      <c r="B315" s="31" t="s">
        <v>84</v>
      </c>
      <c r="C315" s="19">
        <f>C309*C310*(C311+C312+C313+C314)*C316</f>
        <v>-2</v>
      </c>
      <c r="D315" s="6"/>
      <c r="E315" s="6"/>
      <c r="F315" s="6"/>
      <c r="G315" s="6"/>
      <c r="H315" s="6"/>
      <c r="I315" s="6"/>
      <c r="J315" s="6"/>
      <c r="K315" s="19">
        <f>K309*K310*(K311+K312+K313+K314)*K316</f>
        <v>-12</v>
      </c>
      <c r="L315" s="6"/>
      <c r="M315" s="19">
        <f>M309*M310*(M311+M312+M313+M314)*M316</f>
        <v>-12</v>
      </c>
      <c r="N315" s="6"/>
      <c r="O315" s="6"/>
      <c r="P315" s="6"/>
      <c r="Q315" s="6"/>
      <c r="R315" s="6"/>
      <c r="S315" s="6"/>
      <c r="T315" s="51">
        <f>T309*T310*(T311+T312+T313+T314)*T316</f>
        <v>16</v>
      </c>
      <c r="U315" s="6"/>
      <c r="V315" s="51">
        <f>V309*V310*(V311+V312+V313+V314)*V316</f>
        <v>2.8000000000000003</v>
      </c>
      <c r="W315" s="6"/>
      <c r="X315" s="6"/>
      <c r="Y315" s="6"/>
      <c r="Z315" s="6"/>
      <c r="AA315" s="6"/>
      <c r="AB315" s="54"/>
      <c r="AC315" s="48"/>
      <c r="AD315" s="48"/>
      <c r="AE315" s="48"/>
    </row>
    <row r="316" spans="1:31" ht="15.75" thickBot="1" x14ac:dyDescent="0.3">
      <c r="A316" s="448"/>
      <c r="B316" s="25" t="s">
        <v>62</v>
      </c>
      <c r="C316" s="26">
        <f>COMPONENTES!$F$36</f>
        <v>4</v>
      </c>
      <c r="D316" s="26"/>
      <c r="E316" s="26"/>
      <c r="F316" s="26"/>
      <c r="G316" s="26"/>
      <c r="H316" s="26"/>
      <c r="I316" s="26"/>
      <c r="J316" s="26"/>
      <c r="K316" s="26">
        <f>COMPONENTES!$F$36</f>
        <v>4</v>
      </c>
      <c r="L316" s="26"/>
      <c r="M316" s="26">
        <f>COMPONENTES!$F$36</f>
        <v>4</v>
      </c>
      <c r="N316" s="26"/>
      <c r="O316" s="26"/>
      <c r="P316" s="26"/>
      <c r="Q316" s="26"/>
      <c r="R316" s="26"/>
      <c r="S316" s="26"/>
      <c r="T316" s="26">
        <f>COMPONENTES!$F$36</f>
        <v>4</v>
      </c>
      <c r="U316" s="26"/>
      <c r="V316" s="26">
        <f>COMPONENTES!$F$36</f>
        <v>4</v>
      </c>
      <c r="W316" s="26"/>
      <c r="X316" s="26"/>
      <c r="Y316" s="26"/>
      <c r="Z316" s="26"/>
      <c r="AA316" s="26"/>
      <c r="AB316" s="55"/>
      <c r="AC316" s="48"/>
      <c r="AD316" s="48"/>
      <c r="AE316" s="48"/>
    </row>
    <row r="317" spans="1:31" ht="15.75" thickBot="1" x14ac:dyDescent="0.3">
      <c r="A317" s="440"/>
      <c r="B317" s="41"/>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C317" s="48"/>
      <c r="AD317" s="48"/>
      <c r="AE317" s="48"/>
    </row>
    <row r="318" spans="1:31" x14ac:dyDescent="0.25">
      <c r="A318" s="440"/>
      <c r="B318" s="110" t="s">
        <v>123</v>
      </c>
      <c r="C318" s="114"/>
      <c r="D318" s="32"/>
      <c r="E318" s="32"/>
      <c r="F318" s="32"/>
      <c r="G318" s="32"/>
      <c r="H318" s="32"/>
      <c r="I318" s="32"/>
      <c r="J318" s="32"/>
      <c r="K318" s="32"/>
      <c r="L318" s="32"/>
      <c r="M318" s="32"/>
      <c r="N318" s="32"/>
      <c r="O318" s="32"/>
      <c r="P318" s="32"/>
      <c r="Q318" s="32"/>
      <c r="R318" s="32"/>
      <c r="S318" s="32"/>
      <c r="T318" s="32"/>
      <c r="U318" s="32"/>
      <c r="V318" s="32"/>
      <c r="W318" s="32"/>
      <c r="X318" s="32"/>
      <c r="Y318" s="32">
        <v>-1</v>
      </c>
      <c r="Z318" s="32"/>
      <c r="AA318" s="32"/>
      <c r="AB318" s="53"/>
      <c r="AC318" s="48"/>
      <c r="AD318" s="48"/>
      <c r="AE318" s="49"/>
    </row>
    <row r="319" spans="1:31" x14ac:dyDescent="0.25">
      <c r="A319" s="440"/>
      <c r="B319" s="111" t="s">
        <v>124</v>
      </c>
      <c r="C319" s="115"/>
      <c r="D319" s="20"/>
      <c r="E319" s="20"/>
      <c r="F319" s="20"/>
      <c r="G319" s="20"/>
      <c r="H319" s="20"/>
      <c r="I319" s="20"/>
      <c r="J319" s="20"/>
      <c r="K319" s="20"/>
      <c r="L319" s="20"/>
      <c r="M319" s="20"/>
      <c r="N319" s="20"/>
      <c r="O319" s="20"/>
      <c r="P319" s="20"/>
      <c r="Q319" s="20"/>
      <c r="R319" s="20"/>
      <c r="S319" s="20"/>
      <c r="T319" s="20"/>
      <c r="U319" s="20"/>
      <c r="V319" s="20"/>
      <c r="W319" s="20"/>
      <c r="X319" s="20"/>
      <c r="Y319" s="20">
        <v>0.1</v>
      </c>
      <c r="Z319" s="20"/>
      <c r="AA319" s="20"/>
      <c r="AB319" s="54"/>
      <c r="AC319" s="48"/>
      <c r="AD319" s="48"/>
      <c r="AE319" s="49"/>
    </row>
    <row r="320" spans="1:31" x14ac:dyDescent="0.25">
      <c r="A320" s="440"/>
      <c r="B320" s="111" t="s">
        <v>126</v>
      </c>
      <c r="C320" s="115"/>
      <c r="D320" s="20"/>
      <c r="E320" s="20"/>
      <c r="F320" s="20"/>
      <c r="G320" s="20"/>
      <c r="H320" s="20"/>
      <c r="I320" s="20"/>
      <c r="J320" s="20"/>
      <c r="K320" s="20"/>
      <c r="L320" s="20"/>
      <c r="M320" s="20"/>
      <c r="N320" s="20"/>
      <c r="O320" s="20"/>
      <c r="P320" s="20"/>
      <c r="Q320" s="20"/>
      <c r="R320" s="20"/>
      <c r="S320" s="20"/>
      <c r="T320" s="20"/>
      <c r="U320" s="20"/>
      <c r="V320" s="20"/>
      <c r="W320" s="20"/>
      <c r="X320" s="20"/>
      <c r="Y320" s="20">
        <v>2</v>
      </c>
      <c r="Z320" s="20"/>
      <c r="AA320" s="20"/>
      <c r="AB320" s="54"/>
      <c r="AC320" s="48"/>
      <c r="AD320" s="48"/>
      <c r="AE320" s="49"/>
    </row>
    <row r="321" spans="1:31" x14ac:dyDescent="0.25">
      <c r="A321" s="440"/>
      <c r="B321" s="111" t="s">
        <v>125</v>
      </c>
      <c r="C321" s="115"/>
      <c r="D321" s="20"/>
      <c r="E321" s="20"/>
      <c r="F321" s="20"/>
      <c r="G321" s="20"/>
      <c r="H321" s="20"/>
      <c r="I321" s="20"/>
      <c r="J321" s="20"/>
      <c r="K321" s="20"/>
      <c r="L321" s="20"/>
      <c r="M321" s="20"/>
      <c r="N321" s="20"/>
      <c r="O321" s="20"/>
      <c r="P321" s="20"/>
      <c r="Q321" s="20"/>
      <c r="R321" s="20"/>
      <c r="S321" s="20"/>
      <c r="T321" s="20"/>
      <c r="U321" s="20"/>
      <c r="V321" s="20"/>
      <c r="W321" s="20"/>
      <c r="X321" s="20"/>
      <c r="Y321" s="20">
        <v>2</v>
      </c>
      <c r="Z321" s="20"/>
      <c r="AA321" s="20"/>
      <c r="AB321" s="54"/>
      <c r="AC321" s="48"/>
      <c r="AD321" s="48"/>
      <c r="AE321" s="48"/>
    </row>
    <row r="322" spans="1:31" x14ac:dyDescent="0.25">
      <c r="A322" s="440"/>
      <c r="B322" s="111" t="s">
        <v>127</v>
      </c>
      <c r="C322" s="115"/>
      <c r="D322" s="20"/>
      <c r="E322" s="20"/>
      <c r="F322" s="20"/>
      <c r="G322" s="20"/>
      <c r="H322" s="20"/>
      <c r="I322" s="20"/>
      <c r="J322" s="20"/>
      <c r="K322" s="20"/>
      <c r="L322" s="20"/>
      <c r="M322" s="20"/>
      <c r="N322" s="20"/>
      <c r="O322" s="20"/>
      <c r="P322" s="20"/>
      <c r="Q322" s="20"/>
      <c r="R322" s="20"/>
      <c r="S322" s="20"/>
      <c r="T322" s="20"/>
      <c r="U322" s="20"/>
      <c r="V322" s="20"/>
      <c r="W322" s="20"/>
      <c r="X322" s="20"/>
      <c r="Y322" s="20">
        <v>1</v>
      </c>
      <c r="Z322" s="20"/>
      <c r="AA322" s="20"/>
      <c r="AB322" s="54"/>
    </row>
    <row r="323" spans="1:31" x14ac:dyDescent="0.25">
      <c r="A323" s="440"/>
      <c r="B323" s="111" t="s">
        <v>140</v>
      </c>
      <c r="C323" s="115"/>
      <c r="D323" s="20"/>
      <c r="E323" s="20"/>
      <c r="F323" s="20"/>
      <c r="G323" s="20"/>
      <c r="H323" s="20"/>
      <c r="I323" s="20"/>
      <c r="J323" s="20"/>
      <c r="K323" s="20"/>
      <c r="L323" s="20"/>
      <c r="M323" s="20"/>
      <c r="N323" s="20"/>
      <c r="O323" s="20"/>
      <c r="P323" s="20"/>
      <c r="Q323" s="20"/>
      <c r="R323" s="20"/>
      <c r="S323" s="20"/>
      <c r="T323" s="20"/>
      <c r="U323" s="20"/>
      <c r="V323" s="20"/>
      <c r="W323" s="20"/>
      <c r="X323" s="20"/>
      <c r="Y323" s="20">
        <v>2</v>
      </c>
      <c r="Z323" s="20"/>
      <c r="AA323" s="20"/>
      <c r="AB323" s="54"/>
    </row>
    <row r="324" spans="1:31" ht="22.5" x14ac:dyDescent="0.25">
      <c r="A324" s="440"/>
      <c r="B324" s="112" t="s">
        <v>85</v>
      </c>
      <c r="C324" s="116"/>
      <c r="D324" s="6"/>
      <c r="E324" s="6"/>
      <c r="F324" s="6"/>
      <c r="G324" s="6"/>
      <c r="H324" s="6"/>
      <c r="I324" s="6"/>
      <c r="J324" s="6"/>
      <c r="K324" s="6"/>
      <c r="L324" s="6"/>
      <c r="M324" s="6"/>
      <c r="N324" s="6"/>
      <c r="O324" s="6"/>
      <c r="P324" s="6"/>
      <c r="Q324" s="6"/>
      <c r="R324" s="6"/>
      <c r="S324" s="6"/>
      <c r="T324" s="6"/>
      <c r="U324" s="6"/>
      <c r="V324" s="6"/>
      <c r="W324" s="6"/>
      <c r="X324" s="6"/>
      <c r="Y324" s="19">
        <f>Y318*Y319*(Y320+Y321+Y322+Y323)*Y325</f>
        <v>-4.2</v>
      </c>
      <c r="Z324" s="6"/>
      <c r="AA324" s="6"/>
      <c r="AB324" s="54"/>
    </row>
    <row r="325" spans="1:31" ht="15.75" thickBot="1" x14ac:dyDescent="0.3">
      <c r="A325" s="441"/>
      <c r="B325" s="113" t="s">
        <v>62</v>
      </c>
      <c r="C325" s="117"/>
      <c r="D325" s="26"/>
      <c r="E325" s="26"/>
      <c r="F325" s="26"/>
      <c r="G325" s="26"/>
      <c r="H325" s="26"/>
      <c r="I325" s="26"/>
      <c r="J325" s="26"/>
      <c r="K325" s="26"/>
      <c r="L325" s="26"/>
      <c r="M325" s="26"/>
      <c r="N325" s="26"/>
      <c r="O325" s="26"/>
      <c r="P325" s="26"/>
      <c r="Q325" s="26"/>
      <c r="R325" s="26"/>
      <c r="S325" s="26"/>
      <c r="T325" s="26"/>
      <c r="U325" s="26"/>
      <c r="V325" s="26"/>
      <c r="W325" s="26"/>
      <c r="X325" s="26"/>
      <c r="Y325" s="26">
        <f>COMPONENTES!$F$37</f>
        <v>6</v>
      </c>
      <c r="Z325" s="26"/>
      <c r="AA325" s="26"/>
      <c r="AB325" s="55"/>
    </row>
    <row r="329" spans="1:31" x14ac:dyDescent="0.25">
      <c r="A329" s="456"/>
      <c r="B329" s="457"/>
      <c r="C329" s="455" t="s">
        <v>53</v>
      </c>
      <c r="D329" s="455"/>
      <c r="E329" s="455"/>
      <c r="F329" s="455"/>
      <c r="G329" s="455"/>
      <c r="H329" s="455"/>
      <c r="I329" s="455"/>
      <c r="J329" s="259"/>
      <c r="K329" s="259"/>
    </row>
    <row r="330" spans="1:31" ht="31.5" x14ac:dyDescent="0.25">
      <c r="A330" s="458"/>
      <c r="B330" s="459"/>
      <c r="C330" s="277" t="s">
        <v>41</v>
      </c>
      <c r="D330" s="431" t="s">
        <v>42</v>
      </c>
      <c r="E330" s="450" t="s">
        <v>103</v>
      </c>
      <c r="F330" s="451"/>
      <c r="G330" s="451"/>
      <c r="H330" s="452"/>
      <c r="I330" s="453" t="s">
        <v>387</v>
      </c>
      <c r="J330" s="208"/>
      <c r="K330" s="208"/>
    </row>
    <row r="331" spans="1:31" ht="42.75" thickBot="1" x14ac:dyDescent="0.3">
      <c r="A331" s="460"/>
      <c r="B331" s="461"/>
      <c r="C331" s="278" t="s">
        <v>30</v>
      </c>
      <c r="D331" s="432"/>
      <c r="E331" s="278" t="s">
        <v>142</v>
      </c>
      <c r="F331" s="278" t="s">
        <v>99</v>
      </c>
      <c r="G331" s="278" t="s">
        <v>143</v>
      </c>
      <c r="H331" s="278" t="s">
        <v>102</v>
      </c>
      <c r="I331" s="454"/>
      <c r="J331" s="208"/>
      <c r="K331" s="208"/>
    </row>
    <row r="332" spans="1:31" x14ac:dyDescent="0.25">
      <c r="A332" s="433" t="s">
        <v>63</v>
      </c>
      <c r="B332" s="279" t="s">
        <v>123</v>
      </c>
      <c r="C332" s="280">
        <v>-1</v>
      </c>
      <c r="D332" s="280">
        <v>-1</v>
      </c>
      <c r="E332" s="280">
        <v>-1</v>
      </c>
      <c r="F332" s="280">
        <v>-1</v>
      </c>
      <c r="G332" s="280">
        <v>-1</v>
      </c>
      <c r="H332" s="280">
        <v>-1</v>
      </c>
      <c r="I332" s="280">
        <v>-1</v>
      </c>
      <c r="J332" s="208"/>
      <c r="K332" s="208"/>
    </row>
    <row r="333" spans="1:31" x14ac:dyDescent="0.25">
      <c r="A333" s="434"/>
      <c r="B333" s="281" t="s">
        <v>124</v>
      </c>
      <c r="C333" s="282">
        <v>0.5</v>
      </c>
      <c r="D333" s="282">
        <v>0.5</v>
      </c>
      <c r="E333" s="282">
        <v>0.5</v>
      </c>
      <c r="F333" s="282">
        <v>0.5</v>
      </c>
      <c r="G333" s="282">
        <v>0.1</v>
      </c>
      <c r="H333" s="282">
        <v>0.5</v>
      </c>
      <c r="I333" s="282">
        <v>1</v>
      </c>
      <c r="J333" s="208"/>
      <c r="K333" s="208"/>
    </row>
    <row r="334" spans="1:31" x14ac:dyDescent="0.25">
      <c r="A334" s="434"/>
      <c r="B334" s="281" t="s">
        <v>126</v>
      </c>
      <c r="C334" s="282">
        <v>2</v>
      </c>
      <c r="D334" s="282">
        <v>2</v>
      </c>
      <c r="E334" s="282">
        <v>1</v>
      </c>
      <c r="F334" s="282">
        <v>1</v>
      </c>
      <c r="G334" s="282">
        <v>1</v>
      </c>
      <c r="H334" s="282">
        <v>1</v>
      </c>
      <c r="I334" s="282">
        <v>1</v>
      </c>
      <c r="J334" s="208"/>
      <c r="K334" s="208"/>
    </row>
    <row r="335" spans="1:31" x14ac:dyDescent="0.25">
      <c r="A335" s="434"/>
      <c r="B335" s="281" t="s">
        <v>125</v>
      </c>
      <c r="C335" s="282">
        <v>1</v>
      </c>
      <c r="D335" s="282">
        <v>2</v>
      </c>
      <c r="E335" s="282">
        <v>1</v>
      </c>
      <c r="F335" s="282">
        <v>1</v>
      </c>
      <c r="G335" s="282">
        <v>1</v>
      </c>
      <c r="H335" s="282">
        <v>2</v>
      </c>
      <c r="I335" s="282">
        <v>1</v>
      </c>
      <c r="J335" s="208"/>
      <c r="K335" s="208"/>
    </row>
    <row r="336" spans="1:31" x14ac:dyDescent="0.25">
      <c r="A336" s="434"/>
      <c r="B336" s="281" t="s">
        <v>127</v>
      </c>
      <c r="C336" s="282">
        <v>2</v>
      </c>
      <c r="D336" s="282">
        <v>2</v>
      </c>
      <c r="E336" s="282">
        <v>1</v>
      </c>
      <c r="F336" s="282">
        <v>2</v>
      </c>
      <c r="G336" s="282">
        <v>1</v>
      </c>
      <c r="H336" s="282">
        <v>2</v>
      </c>
      <c r="I336" s="282">
        <v>2</v>
      </c>
      <c r="J336" s="208"/>
      <c r="K336" s="208"/>
    </row>
    <row r="337" spans="1:11" x14ac:dyDescent="0.25">
      <c r="A337" s="434"/>
      <c r="B337" s="281" t="s">
        <v>140</v>
      </c>
      <c r="C337" s="282">
        <v>1</v>
      </c>
      <c r="D337" s="282">
        <v>1</v>
      </c>
      <c r="E337" s="282">
        <v>1</v>
      </c>
      <c r="F337" s="282">
        <v>1</v>
      </c>
      <c r="G337" s="282">
        <v>1</v>
      </c>
      <c r="H337" s="282">
        <v>1</v>
      </c>
      <c r="I337" s="282">
        <v>1</v>
      </c>
      <c r="J337" s="208"/>
      <c r="K337" s="208"/>
    </row>
    <row r="338" spans="1:11" ht="21" x14ac:dyDescent="0.25">
      <c r="A338" s="434"/>
      <c r="B338" s="283" t="s">
        <v>64</v>
      </c>
      <c r="C338" s="129">
        <f t="shared" ref="C338:I338" si="35">C332*C333*(C334+C335+C336+C337)*C339</f>
        <v>-12</v>
      </c>
      <c r="D338" s="129">
        <f t="shared" si="35"/>
        <v>-14</v>
      </c>
      <c r="E338" s="129">
        <f t="shared" si="35"/>
        <v>-8</v>
      </c>
      <c r="F338" s="129">
        <f t="shared" si="35"/>
        <v>-10</v>
      </c>
      <c r="G338" s="129">
        <f t="shared" si="35"/>
        <v>-1.6</v>
      </c>
      <c r="H338" s="129">
        <f t="shared" si="35"/>
        <v>-12</v>
      </c>
      <c r="I338" s="129">
        <f t="shared" si="35"/>
        <v>-20</v>
      </c>
      <c r="J338" s="208"/>
      <c r="K338" s="208"/>
    </row>
    <row r="339" spans="1:11" ht="15.75" thickBot="1" x14ac:dyDescent="0.3">
      <c r="A339" s="434"/>
      <c r="B339" s="284" t="s">
        <v>62</v>
      </c>
      <c r="C339" s="285">
        <f>COMPONENTES!$F$2</f>
        <v>4</v>
      </c>
      <c r="D339" s="285">
        <f>COMPONENTES!$F$2</f>
        <v>4</v>
      </c>
      <c r="E339" s="285">
        <f>COMPONENTES!$F$2</f>
        <v>4</v>
      </c>
      <c r="F339" s="285">
        <f>COMPONENTES!$F$2</f>
        <v>4</v>
      </c>
      <c r="G339" s="285">
        <f>COMPONENTES!$F$2</f>
        <v>4</v>
      </c>
      <c r="H339" s="285">
        <f>COMPONENTES!$F$2</f>
        <v>4</v>
      </c>
      <c r="I339" s="285">
        <f>COMPONENTES!$F$2</f>
        <v>4</v>
      </c>
      <c r="J339" s="208"/>
      <c r="K339" s="208"/>
    </row>
    <row r="340" spans="1:11" ht="15.75" thickBot="1" x14ac:dyDescent="0.3">
      <c r="A340" s="434"/>
      <c r="B340" s="286"/>
      <c r="C340" s="287"/>
      <c r="D340" s="287"/>
      <c r="E340" s="287"/>
      <c r="F340" s="287"/>
      <c r="G340" s="287"/>
      <c r="H340" s="287"/>
      <c r="I340" s="288"/>
      <c r="J340" s="208"/>
      <c r="K340" s="208"/>
    </row>
    <row r="341" spans="1:11" x14ac:dyDescent="0.25">
      <c r="A341" s="434"/>
      <c r="B341" s="279" t="s">
        <v>123</v>
      </c>
      <c r="C341" s="280">
        <v>-1</v>
      </c>
      <c r="D341" s="280">
        <v>-1</v>
      </c>
      <c r="E341" s="280">
        <v>-1</v>
      </c>
      <c r="F341" s="289"/>
      <c r="G341" s="289"/>
      <c r="H341" s="289"/>
      <c r="I341" s="280"/>
      <c r="J341" s="208"/>
      <c r="K341" s="208"/>
    </row>
    <row r="342" spans="1:11" x14ac:dyDescent="0.25">
      <c r="A342" s="434"/>
      <c r="B342" s="281" t="s">
        <v>124</v>
      </c>
      <c r="C342" s="282">
        <v>1</v>
      </c>
      <c r="D342" s="282">
        <v>1</v>
      </c>
      <c r="E342" s="282">
        <v>0.1</v>
      </c>
      <c r="F342" s="290"/>
      <c r="G342" s="290"/>
      <c r="H342" s="290"/>
      <c r="I342" s="282"/>
      <c r="J342" s="208"/>
      <c r="K342" s="208"/>
    </row>
    <row r="343" spans="1:11" x14ac:dyDescent="0.25">
      <c r="A343" s="434"/>
      <c r="B343" s="281" t="s">
        <v>126</v>
      </c>
      <c r="C343" s="282">
        <v>2</v>
      </c>
      <c r="D343" s="282">
        <v>2</v>
      </c>
      <c r="E343" s="282">
        <v>2</v>
      </c>
      <c r="F343" s="290"/>
      <c r="G343" s="290"/>
      <c r="H343" s="290"/>
      <c r="I343" s="282"/>
      <c r="J343" s="208"/>
      <c r="K343" s="208"/>
    </row>
    <row r="344" spans="1:11" x14ac:dyDescent="0.25">
      <c r="A344" s="434"/>
      <c r="B344" s="281" t="s">
        <v>125</v>
      </c>
      <c r="C344" s="282">
        <v>2</v>
      </c>
      <c r="D344" s="282">
        <v>2</v>
      </c>
      <c r="E344" s="282">
        <v>2</v>
      </c>
      <c r="F344" s="290"/>
      <c r="G344" s="290"/>
      <c r="H344" s="290"/>
      <c r="I344" s="282"/>
      <c r="J344" s="208"/>
      <c r="K344" s="208"/>
    </row>
    <row r="345" spans="1:11" x14ac:dyDescent="0.25">
      <c r="A345" s="434"/>
      <c r="B345" s="281" t="s">
        <v>127</v>
      </c>
      <c r="C345" s="282">
        <v>3</v>
      </c>
      <c r="D345" s="282">
        <v>3</v>
      </c>
      <c r="E345" s="282">
        <v>1</v>
      </c>
      <c r="F345" s="290"/>
      <c r="G345" s="290"/>
      <c r="H345" s="290"/>
      <c r="I345" s="282"/>
      <c r="J345" s="208"/>
      <c r="K345" s="208"/>
    </row>
    <row r="346" spans="1:11" x14ac:dyDescent="0.25">
      <c r="A346" s="434"/>
      <c r="B346" s="281" t="s">
        <v>140</v>
      </c>
      <c r="C346" s="282">
        <v>2</v>
      </c>
      <c r="D346" s="282">
        <v>2</v>
      </c>
      <c r="E346" s="282">
        <v>2</v>
      </c>
      <c r="F346" s="290"/>
      <c r="G346" s="290"/>
      <c r="H346" s="290"/>
      <c r="I346" s="282"/>
      <c r="J346" s="208"/>
      <c r="K346" s="208"/>
    </row>
    <row r="347" spans="1:11" ht="21" x14ac:dyDescent="0.25">
      <c r="A347" s="434"/>
      <c r="B347" s="291" t="s">
        <v>91</v>
      </c>
      <c r="C347" s="129">
        <f>C341*C342*(C343+C344+C345+C346)*C348</f>
        <v>-72</v>
      </c>
      <c r="D347" s="129">
        <f>D341*D342*(D343+D344+D345+D346)*D348</f>
        <v>-72</v>
      </c>
      <c r="E347" s="129">
        <f>E341*E342*(E343+E344+E345+E346)*E348</f>
        <v>-5.6000000000000005</v>
      </c>
      <c r="F347" s="290"/>
      <c r="G347" s="290"/>
      <c r="H347" s="290"/>
      <c r="I347" s="130"/>
      <c r="J347" s="208"/>
      <c r="K347" s="208"/>
    </row>
    <row r="348" spans="1:11" ht="15.75" thickBot="1" x14ac:dyDescent="0.3">
      <c r="A348" s="434"/>
      <c r="B348" s="284" t="s">
        <v>62</v>
      </c>
      <c r="C348" s="285">
        <f>COMPONENTES!$F$3</f>
        <v>8</v>
      </c>
      <c r="D348" s="285">
        <f>COMPONENTES!$F$3</f>
        <v>8</v>
      </c>
      <c r="E348" s="285">
        <f>COMPONENTES!$F$3</f>
        <v>8</v>
      </c>
      <c r="F348" s="292"/>
      <c r="G348" s="292"/>
      <c r="H348" s="292"/>
      <c r="I348" s="293"/>
      <c r="J348" s="208"/>
      <c r="K348" s="208"/>
    </row>
    <row r="349" spans="1:11" ht="15.75" thickBot="1" x14ac:dyDescent="0.3">
      <c r="A349" s="434"/>
      <c r="B349" s="286"/>
      <c r="C349" s="287"/>
      <c r="D349" s="287"/>
      <c r="E349" s="287"/>
      <c r="F349" s="287"/>
      <c r="G349" s="287"/>
      <c r="H349" s="287"/>
      <c r="I349" s="288"/>
      <c r="J349" s="208"/>
      <c r="K349" s="208"/>
    </row>
    <row r="350" spans="1:11" x14ac:dyDescent="0.25">
      <c r="A350" s="434"/>
      <c r="B350" s="279" t="s">
        <v>123</v>
      </c>
      <c r="C350" s="280"/>
      <c r="D350" s="289"/>
      <c r="E350" s="294">
        <v>-1</v>
      </c>
      <c r="F350" s="294">
        <v>-1</v>
      </c>
      <c r="G350" s="289"/>
      <c r="H350" s="289"/>
      <c r="I350" s="280"/>
      <c r="J350" s="208"/>
      <c r="K350" s="208"/>
    </row>
    <row r="351" spans="1:11" x14ac:dyDescent="0.25">
      <c r="A351" s="434"/>
      <c r="B351" s="281" t="s">
        <v>124</v>
      </c>
      <c r="C351" s="282"/>
      <c r="D351" s="290"/>
      <c r="E351" s="295">
        <v>0.5</v>
      </c>
      <c r="F351" s="295">
        <v>0.1</v>
      </c>
      <c r="G351" s="290"/>
      <c r="H351" s="290"/>
      <c r="I351" s="282"/>
      <c r="J351" s="208"/>
      <c r="K351" s="208"/>
    </row>
    <row r="352" spans="1:11" x14ac:dyDescent="0.25">
      <c r="A352" s="434"/>
      <c r="B352" s="281" t="s">
        <v>126</v>
      </c>
      <c r="C352" s="282"/>
      <c r="D352" s="290"/>
      <c r="E352" s="295">
        <v>1</v>
      </c>
      <c r="F352" s="295">
        <v>1</v>
      </c>
      <c r="G352" s="290"/>
      <c r="H352" s="290"/>
      <c r="I352" s="282"/>
      <c r="J352" s="208"/>
      <c r="K352" s="208"/>
    </row>
    <row r="353" spans="1:11" x14ac:dyDescent="0.25">
      <c r="A353" s="434"/>
      <c r="B353" s="281" t="s">
        <v>125</v>
      </c>
      <c r="C353" s="282"/>
      <c r="D353" s="290"/>
      <c r="E353" s="295">
        <v>2</v>
      </c>
      <c r="F353" s="295">
        <v>2</v>
      </c>
      <c r="G353" s="290"/>
      <c r="H353" s="290"/>
      <c r="I353" s="282"/>
      <c r="J353" s="208"/>
      <c r="K353" s="208"/>
    </row>
    <row r="354" spans="1:11" x14ac:dyDescent="0.25">
      <c r="A354" s="434"/>
      <c r="B354" s="281" t="s">
        <v>127</v>
      </c>
      <c r="C354" s="282"/>
      <c r="D354" s="290"/>
      <c r="E354" s="295">
        <v>2</v>
      </c>
      <c r="F354" s="295">
        <v>1</v>
      </c>
      <c r="G354" s="290"/>
      <c r="H354" s="290"/>
      <c r="I354" s="282"/>
      <c r="J354" s="208"/>
      <c r="K354" s="208"/>
    </row>
    <row r="355" spans="1:11" x14ac:dyDescent="0.25">
      <c r="A355" s="434"/>
      <c r="B355" s="281" t="s">
        <v>140</v>
      </c>
      <c r="C355" s="282"/>
      <c r="D355" s="290"/>
      <c r="E355" s="295">
        <v>1</v>
      </c>
      <c r="F355" s="295">
        <v>1</v>
      </c>
      <c r="G355" s="290"/>
      <c r="H355" s="290"/>
      <c r="I355" s="282"/>
      <c r="J355" s="208"/>
      <c r="K355" s="208"/>
    </row>
    <row r="356" spans="1:11" x14ac:dyDescent="0.25">
      <c r="A356" s="434"/>
      <c r="B356" s="291" t="s">
        <v>66</v>
      </c>
      <c r="C356" s="296"/>
      <c r="D356" s="296"/>
      <c r="E356" s="297">
        <f>E350*E351*(E352+E353+E354+E355)*E357</f>
        <v>-24</v>
      </c>
      <c r="F356" s="297">
        <f>F350*F351*(F352+F353+F354+F355)*F357</f>
        <v>-4</v>
      </c>
      <c r="G356" s="296"/>
      <c r="H356" s="296"/>
      <c r="I356" s="130"/>
      <c r="J356" s="208"/>
      <c r="K356" s="208"/>
    </row>
    <row r="357" spans="1:11" ht="15.75" thickBot="1" x14ac:dyDescent="0.3">
      <c r="A357" s="434"/>
      <c r="B357" s="284" t="s">
        <v>62</v>
      </c>
      <c r="C357" s="285"/>
      <c r="D357" s="292"/>
      <c r="E357" s="298">
        <f>COMPONENTES!$F$4</f>
        <v>8</v>
      </c>
      <c r="F357" s="298">
        <f>COMPONENTES!$F$4</f>
        <v>8</v>
      </c>
      <c r="G357" s="292"/>
      <c r="H357" s="292"/>
      <c r="I357" s="293"/>
      <c r="J357" s="208"/>
      <c r="K357" s="208"/>
    </row>
    <row r="358" spans="1:11" ht="15.75" thickBot="1" x14ac:dyDescent="0.3">
      <c r="A358" s="434"/>
      <c r="B358" s="286"/>
      <c r="C358" s="287"/>
      <c r="D358" s="287"/>
      <c r="E358" s="287"/>
      <c r="F358" s="287"/>
      <c r="G358" s="287"/>
      <c r="H358" s="287"/>
      <c r="I358" s="288"/>
      <c r="J358" s="208"/>
      <c r="K358" s="208"/>
    </row>
    <row r="359" spans="1:11" x14ac:dyDescent="0.25">
      <c r="A359" s="434"/>
      <c r="B359" s="279" t="s">
        <v>123</v>
      </c>
      <c r="C359" s="289"/>
      <c r="D359" s="289"/>
      <c r="E359" s="280">
        <v>-1</v>
      </c>
      <c r="F359" s="280">
        <v>-1</v>
      </c>
      <c r="G359" s="289"/>
      <c r="H359" s="280">
        <v>-1</v>
      </c>
      <c r="I359" s="280">
        <v>-1</v>
      </c>
      <c r="J359" s="208"/>
      <c r="K359" s="208"/>
    </row>
    <row r="360" spans="1:11" x14ac:dyDescent="0.25">
      <c r="A360" s="434"/>
      <c r="B360" s="281" t="s">
        <v>124</v>
      </c>
      <c r="C360" s="290"/>
      <c r="D360" s="290"/>
      <c r="E360" s="282">
        <v>0.5</v>
      </c>
      <c r="F360" s="282">
        <v>0.5</v>
      </c>
      <c r="G360" s="290"/>
      <c r="H360" s="282">
        <v>0.5</v>
      </c>
      <c r="I360" s="282">
        <v>0.5</v>
      </c>
      <c r="J360" s="208"/>
      <c r="K360" s="208"/>
    </row>
    <row r="361" spans="1:11" x14ac:dyDescent="0.25">
      <c r="A361" s="434"/>
      <c r="B361" s="281" t="s">
        <v>126</v>
      </c>
      <c r="C361" s="290"/>
      <c r="D361" s="290"/>
      <c r="E361" s="282">
        <v>2</v>
      </c>
      <c r="F361" s="282">
        <v>2</v>
      </c>
      <c r="G361" s="290"/>
      <c r="H361" s="282">
        <v>2</v>
      </c>
      <c r="I361" s="282">
        <v>2</v>
      </c>
      <c r="J361" s="208"/>
      <c r="K361" s="208"/>
    </row>
    <row r="362" spans="1:11" x14ac:dyDescent="0.25">
      <c r="A362" s="434"/>
      <c r="B362" s="281" t="s">
        <v>125</v>
      </c>
      <c r="C362" s="290"/>
      <c r="D362" s="290"/>
      <c r="E362" s="282">
        <v>2</v>
      </c>
      <c r="F362" s="282">
        <v>2</v>
      </c>
      <c r="G362" s="290"/>
      <c r="H362" s="282">
        <v>2</v>
      </c>
      <c r="I362" s="282">
        <v>2</v>
      </c>
      <c r="J362" s="208"/>
      <c r="K362" s="208"/>
    </row>
    <row r="363" spans="1:11" x14ac:dyDescent="0.25">
      <c r="A363" s="434"/>
      <c r="B363" s="281" t="s">
        <v>127</v>
      </c>
      <c r="C363" s="290"/>
      <c r="D363" s="290"/>
      <c r="E363" s="282">
        <v>1</v>
      </c>
      <c r="F363" s="282">
        <v>1</v>
      </c>
      <c r="G363" s="290"/>
      <c r="H363" s="282">
        <v>1</v>
      </c>
      <c r="I363" s="282">
        <v>1</v>
      </c>
      <c r="J363" s="208"/>
      <c r="K363" s="208"/>
    </row>
    <row r="364" spans="1:11" x14ac:dyDescent="0.25">
      <c r="A364" s="434"/>
      <c r="B364" s="281" t="s">
        <v>140</v>
      </c>
      <c r="C364" s="290"/>
      <c r="D364" s="290"/>
      <c r="E364" s="282">
        <v>1</v>
      </c>
      <c r="F364" s="282">
        <v>1</v>
      </c>
      <c r="G364" s="290"/>
      <c r="H364" s="282">
        <v>1</v>
      </c>
      <c r="I364" s="282">
        <v>1</v>
      </c>
      <c r="J364" s="208"/>
      <c r="K364" s="208"/>
    </row>
    <row r="365" spans="1:11" ht="21" x14ac:dyDescent="0.25">
      <c r="A365" s="434"/>
      <c r="B365" s="291" t="s">
        <v>68</v>
      </c>
      <c r="C365" s="290"/>
      <c r="D365" s="290"/>
      <c r="E365" s="129">
        <f>E359*E360*(E361+E362+E363+E364)*E366</f>
        <v>-18</v>
      </c>
      <c r="F365" s="129">
        <f>F359*F360*(F361+F362+F363+F364)*F366</f>
        <v>-18</v>
      </c>
      <c r="G365" s="290"/>
      <c r="H365" s="129">
        <f>H359*H360*(H361+H362+H363+H364)*H366</f>
        <v>-18</v>
      </c>
      <c r="I365" s="129">
        <f>I359*I360*(I361+I362+I363+I364)*I366</f>
        <v>-18</v>
      </c>
      <c r="J365" s="208"/>
      <c r="K365" s="208"/>
    </row>
    <row r="366" spans="1:11" ht="15.75" thickBot="1" x14ac:dyDescent="0.3">
      <c r="A366" s="434"/>
      <c r="B366" s="284" t="s">
        <v>62</v>
      </c>
      <c r="C366" s="292"/>
      <c r="D366" s="292"/>
      <c r="E366" s="285">
        <f>COMPONENTES!$F$5</f>
        <v>6</v>
      </c>
      <c r="F366" s="285">
        <f>COMPONENTES!$F$5</f>
        <v>6</v>
      </c>
      <c r="G366" s="292"/>
      <c r="H366" s="285">
        <f>COMPONENTES!$F$5</f>
        <v>6</v>
      </c>
      <c r="I366" s="285">
        <f>COMPONENTES!$F$5</f>
        <v>6</v>
      </c>
      <c r="J366" s="208"/>
      <c r="K366" s="208"/>
    </row>
    <row r="367" spans="1:11" ht="15.75" thickBot="1" x14ac:dyDescent="0.3">
      <c r="A367" s="434"/>
      <c r="B367" s="286"/>
      <c r="C367" s="287"/>
      <c r="D367" s="287"/>
      <c r="E367" s="287"/>
      <c r="F367" s="287"/>
      <c r="G367" s="287"/>
      <c r="H367" s="287"/>
      <c r="I367" s="288"/>
      <c r="J367" s="208"/>
      <c r="K367" s="208"/>
    </row>
    <row r="368" spans="1:11" x14ac:dyDescent="0.25">
      <c r="A368" s="434"/>
      <c r="B368" s="279" t="s">
        <v>123</v>
      </c>
      <c r="C368" s="289"/>
      <c r="D368" s="289"/>
      <c r="E368" s="280">
        <v>-1</v>
      </c>
      <c r="F368" s="280">
        <v>-1</v>
      </c>
      <c r="G368" s="289"/>
      <c r="H368" s="280"/>
      <c r="I368" s="280"/>
      <c r="J368" s="208"/>
      <c r="K368" s="208"/>
    </row>
    <row r="369" spans="1:11" x14ac:dyDescent="0.25">
      <c r="A369" s="434"/>
      <c r="B369" s="281" t="s">
        <v>124</v>
      </c>
      <c r="C369" s="290"/>
      <c r="D369" s="290"/>
      <c r="E369" s="282">
        <v>0.1</v>
      </c>
      <c r="F369" s="282">
        <v>0.1</v>
      </c>
      <c r="G369" s="290"/>
      <c r="H369" s="282"/>
      <c r="I369" s="282"/>
      <c r="J369" s="208"/>
      <c r="K369" s="208"/>
    </row>
    <row r="370" spans="1:11" x14ac:dyDescent="0.25">
      <c r="A370" s="434"/>
      <c r="B370" s="281" t="s">
        <v>126</v>
      </c>
      <c r="C370" s="290"/>
      <c r="D370" s="290"/>
      <c r="E370" s="282">
        <v>2</v>
      </c>
      <c r="F370" s="282">
        <v>2</v>
      </c>
      <c r="G370" s="290"/>
      <c r="H370" s="282"/>
      <c r="I370" s="282"/>
      <c r="J370" s="208"/>
      <c r="K370" s="208"/>
    </row>
    <row r="371" spans="1:11" x14ac:dyDescent="0.25">
      <c r="A371" s="434"/>
      <c r="B371" s="281" t="s">
        <v>125</v>
      </c>
      <c r="C371" s="290"/>
      <c r="D371" s="290"/>
      <c r="E371" s="282">
        <v>2</v>
      </c>
      <c r="F371" s="282">
        <v>2</v>
      </c>
      <c r="G371" s="290"/>
      <c r="H371" s="282"/>
      <c r="I371" s="282"/>
      <c r="J371" s="208"/>
      <c r="K371" s="208"/>
    </row>
    <row r="372" spans="1:11" x14ac:dyDescent="0.25">
      <c r="A372" s="434"/>
      <c r="B372" s="281" t="s">
        <v>127</v>
      </c>
      <c r="C372" s="290"/>
      <c r="D372" s="290"/>
      <c r="E372" s="282">
        <v>1</v>
      </c>
      <c r="F372" s="282">
        <v>1</v>
      </c>
      <c r="G372" s="290"/>
      <c r="H372" s="282"/>
      <c r="I372" s="282"/>
      <c r="J372" s="208"/>
      <c r="K372" s="208"/>
    </row>
    <row r="373" spans="1:11" x14ac:dyDescent="0.25">
      <c r="A373" s="434"/>
      <c r="B373" s="281" t="s">
        <v>140</v>
      </c>
      <c r="C373" s="290"/>
      <c r="D373" s="290"/>
      <c r="E373" s="282">
        <v>1</v>
      </c>
      <c r="F373" s="282">
        <v>1</v>
      </c>
      <c r="G373" s="290"/>
      <c r="H373" s="282"/>
      <c r="I373" s="282"/>
      <c r="J373" s="208"/>
      <c r="K373" s="208"/>
    </row>
    <row r="374" spans="1:11" ht="21" x14ac:dyDescent="0.25">
      <c r="A374" s="434"/>
      <c r="B374" s="291" t="s">
        <v>372</v>
      </c>
      <c r="C374" s="290"/>
      <c r="D374" s="290"/>
      <c r="E374" s="129">
        <f>E368*E369*(E370+E371+E372+E373)*E375</f>
        <v>-3.6000000000000005</v>
      </c>
      <c r="F374" s="129">
        <f>F368*F369*(F370+F371+F372+F373)*F375</f>
        <v>-3.6000000000000005</v>
      </c>
      <c r="G374" s="290"/>
      <c r="H374" s="130"/>
      <c r="I374" s="130"/>
      <c r="J374" s="208"/>
      <c r="K374" s="208"/>
    </row>
    <row r="375" spans="1:11" ht="15.75" thickBot="1" x14ac:dyDescent="0.3">
      <c r="A375" s="435"/>
      <c r="B375" s="284" t="s">
        <v>62</v>
      </c>
      <c r="C375" s="292"/>
      <c r="D375" s="292"/>
      <c r="E375" s="285">
        <f>COMPONENTES!$F$6</f>
        <v>6</v>
      </c>
      <c r="F375" s="285">
        <f>COMPONENTES!$F$6</f>
        <v>6</v>
      </c>
      <c r="G375" s="292"/>
      <c r="H375" s="299"/>
      <c r="I375" s="299"/>
      <c r="J375" s="208"/>
      <c r="K375" s="208"/>
    </row>
    <row r="376" spans="1:11" ht="15.75" thickBot="1" x14ac:dyDescent="0.3">
      <c r="A376" s="287"/>
      <c r="B376" s="300"/>
      <c r="C376" s="287"/>
      <c r="D376" s="287"/>
      <c r="E376" s="287"/>
      <c r="F376" s="287"/>
      <c r="G376" s="287"/>
      <c r="H376" s="287"/>
      <c r="I376" s="288"/>
      <c r="J376" s="208"/>
      <c r="K376" s="208"/>
    </row>
    <row r="377" spans="1:11" x14ac:dyDescent="0.25">
      <c r="A377" s="433" t="s">
        <v>65</v>
      </c>
      <c r="B377" s="279" t="s">
        <v>123</v>
      </c>
      <c r="C377" s="280"/>
      <c r="D377" s="289"/>
      <c r="E377" s="289"/>
      <c r="F377" s="289"/>
      <c r="G377" s="289"/>
      <c r="H377" s="289"/>
      <c r="I377" s="280"/>
      <c r="J377" s="208"/>
      <c r="K377" s="208"/>
    </row>
    <row r="378" spans="1:11" x14ac:dyDescent="0.25">
      <c r="A378" s="434"/>
      <c r="B378" s="281" t="s">
        <v>124</v>
      </c>
      <c r="C378" s="282"/>
      <c r="D378" s="290"/>
      <c r="E378" s="290"/>
      <c r="F378" s="290"/>
      <c r="G378" s="290"/>
      <c r="H378" s="290"/>
      <c r="I378" s="282"/>
      <c r="J378" s="208"/>
      <c r="K378" s="208"/>
    </row>
    <row r="379" spans="1:11" x14ac:dyDescent="0.25">
      <c r="A379" s="434"/>
      <c r="B379" s="281" t="s">
        <v>126</v>
      </c>
      <c r="C379" s="282"/>
      <c r="D379" s="290"/>
      <c r="E379" s="290"/>
      <c r="F379" s="290"/>
      <c r="G379" s="290"/>
      <c r="H379" s="290"/>
      <c r="I379" s="282"/>
      <c r="J379" s="208"/>
      <c r="K379" s="208"/>
    </row>
    <row r="380" spans="1:11" x14ac:dyDescent="0.25">
      <c r="A380" s="434"/>
      <c r="B380" s="281" t="s">
        <v>125</v>
      </c>
      <c r="C380" s="282"/>
      <c r="D380" s="290"/>
      <c r="E380" s="290"/>
      <c r="F380" s="290"/>
      <c r="G380" s="290"/>
      <c r="H380" s="290"/>
      <c r="I380" s="282"/>
      <c r="J380" s="208"/>
      <c r="K380" s="208"/>
    </row>
    <row r="381" spans="1:11" x14ac:dyDescent="0.25">
      <c r="A381" s="434"/>
      <c r="B381" s="281" t="s">
        <v>127</v>
      </c>
      <c r="C381" s="282"/>
      <c r="D381" s="290"/>
      <c r="E381" s="290"/>
      <c r="F381" s="290"/>
      <c r="G381" s="290"/>
      <c r="H381" s="290"/>
      <c r="I381" s="282"/>
      <c r="J381" s="208"/>
      <c r="K381" s="208"/>
    </row>
    <row r="382" spans="1:11" x14ac:dyDescent="0.25">
      <c r="A382" s="434"/>
      <c r="B382" s="281" t="s">
        <v>140</v>
      </c>
      <c r="C382" s="282"/>
      <c r="D382" s="290"/>
      <c r="E382" s="290"/>
      <c r="F382" s="290"/>
      <c r="G382" s="290"/>
      <c r="H382" s="290"/>
      <c r="I382" s="282"/>
      <c r="J382" s="208"/>
      <c r="K382" s="208"/>
    </row>
    <row r="383" spans="1:11" x14ac:dyDescent="0.25">
      <c r="A383" s="434"/>
      <c r="B383" s="291" t="s">
        <v>67</v>
      </c>
      <c r="C383" s="130"/>
      <c r="D383" s="290"/>
      <c r="E383" s="290"/>
      <c r="F383" s="290"/>
      <c r="G383" s="290"/>
      <c r="H383" s="290"/>
      <c r="I383" s="130"/>
      <c r="J383" s="208"/>
      <c r="K383" s="208"/>
    </row>
    <row r="384" spans="1:11" ht="15.75" thickBot="1" x14ac:dyDescent="0.3">
      <c r="A384" s="434"/>
      <c r="B384" s="284" t="s">
        <v>62</v>
      </c>
      <c r="C384" s="299"/>
      <c r="D384" s="292"/>
      <c r="E384" s="292"/>
      <c r="F384" s="292"/>
      <c r="G384" s="292"/>
      <c r="H384" s="292"/>
      <c r="I384" s="293"/>
      <c r="J384" s="208"/>
      <c r="K384" s="208"/>
    </row>
    <row r="385" spans="1:11" ht="15.75" thickBot="1" x14ac:dyDescent="0.3">
      <c r="A385" s="434"/>
      <c r="B385" s="286"/>
      <c r="C385" s="287"/>
      <c r="D385" s="287"/>
      <c r="E385" s="287"/>
      <c r="F385" s="287"/>
      <c r="G385" s="287"/>
      <c r="H385" s="287"/>
      <c r="I385" s="288"/>
      <c r="J385" s="208"/>
      <c r="K385" s="208"/>
    </row>
    <row r="386" spans="1:11" x14ac:dyDescent="0.25">
      <c r="A386" s="434"/>
      <c r="B386" s="279" t="s">
        <v>123</v>
      </c>
      <c r="C386" s="289"/>
      <c r="D386" s="289"/>
      <c r="E386" s="289"/>
      <c r="F386" s="289"/>
      <c r="G386" s="289"/>
      <c r="H386" s="289"/>
      <c r="I386" s="280"/>
      <c r="J386" s="208"/>
      <c r="K386" s="208"/>
    </row>
    <row r="387" spans="1:11" x14ac:dyDescent="0.25">
      <c r="A387" s="434"/>
      <c r="B387" s="281" t="s">
        <v>124</v>
      </c>
      <c r="C387" s="290"/>
      <c r="D387" s="290"/>
      <c r="E387" s="290"/>
      <c r="F387" s="290"/>
      <c r="G387" s="290"/>
      <c r="H387" s="290"/>
      <c r="I387" s="282"/>
      <c r="J387" s="208"/>
      <c r="K387" s="208"/>
    </row>
    <row r="388" spans="1:11" x14ac:dyDescent="0.25">
      <c r="A388" s="434"/>
      <c r="B388" s="281" t="s">
        <v>126</v>
      </c>
      <c r="C388" s="290"/>
      <c r="D388" s="290"/>
      <c r="E388" s="290"/>
      <c r="F388" s="290"/>
      <c r="G388" s="290"/>
      <c r="H388" s="290"/>
      <c r="I388" s="282"/>
      <c r="J388" s="208"/>
      <c r="K388" s="208"/>
    </row>
    <row r="389" spans="1:11" x14ac:dyDescent="0.25">
      <c r="A389" s="434"/>
      <c r="B389" s="281" t="s">
        <v>125</v>
      </c>
      <c r="C389" s="290"/>
      <c r="D389" s="290"/>
      <c r="E389" s="290"/>
      <c r="F389" s="290"/>
      <c r="G389" s="290"/>
      <c r="H389" s="290"/>
      <c r="I389" s="282"/>
      <c r="J389" s="208"/>
      <c r="K389" s="208"/>
    </row>
    <row r="390" spans="1:11" x14ac:dyDescent="0.25">
      <c r="A390" s="434"/>
      <c r="B390" s="281" t="s">
        <v>127</v>
      </c>
      <c r="C390" s="290"/>
      <c r="D390" s="290"/>
      <c r="E390" s="290"/>
      <c r="F390" s="290"/>
      <c r="G390" s="290"/>
      <c r="H390" s="290"/>
      <c r="I390" s="282"/>
      <c r="J390" s="208"/>
      <c r="K390" s="208"/>
    </row>
    <row r="391" spans="1:11" x14ac:dyDescent="0.25">
      <c r="A391" s="434"/>
      <c r="B391" s="281" t="s">
        <v>140</v>
      </c>
      <c r="C391" s="290"/>
      <c r="D391" s="290"/>
      <c r="E391" s="290"/>
      <c r="F391" s="290"/>
      <c r="G391" s="290"/>
      <c r="H391" s="290"/>
      <c r="I391" s="282"/>
      <c r="J391" s="208"/>
      <c r="K391" s="208"/>
    </row>
    <row r="392" spans="1:11" ht="21" x14ac:dyDescent="0.25">
      <c r="A392" s="434"/>
      <c r="B392" s="291" t="s">
        <v>69</v>
      </c>
      <c r="C392" s="290"/>
      <c r="D392" s="290"/>
      <c r="E392" s="290"/>
      <c r="F392" s="290"/>
      <c r="G392" s="290"/>
      <c r="H392" s="290"/>
      <c r="I392" s="130"/>
      <c r="J392" s="208"/>
      <c r="K392" s="208"/>
    </row>
    <row r="393" spans="1:11" ht="15.75" thickBot="1" x14ac:dyDescent="0.3">
      <c r="A393" s="434"/>
      <c r="B393" s="284" t="s">
        <v>62</v>
      </c>
      <c r="C393" s="292"/>
      <c r="D393" s="292"/>
      <c r="E393" s="292"/>
      <c r="F393" s="292"/>
      <c r="G393" s="292"/>
      <c r="H393" s="292"/>
      <c r="I393" s="293"/>
      <c r="J393" s="208"/>
      <c r="K393" s="208"/>
    </row>
    <row r="394" spans="1:11" ht="15.75" thickBot="1" x14ac:dyDescent="0.3">
      <c r="A394" s="434"/>
      <c r="B394" s="286"/>
      <c r="C394" s="287"/>
      <c r="D394" s="287"/>
      <c r="E394" s="287"/>
      <c r="F394" s="287"/>
      <c r="G394" s="287"/>
      <c r="H394" s="287"/>
      <c r="I394" s="288"/>
      <c r="J394" s="208"/>
      <c r="K394" s="208"/>
    </row>
    <row r="395" spans="1:11" x14ac:dyDescent="0.25">
      <c r="A395" s="434"/>
      <c r="B395" s="279" t="s">
        <v>123</v>
      </c>
      <c r="C395" s="280">
        <v>-1</v>
      </c>
      <c r="D395" s="289"/>
      <c r="E395" s="280">
        <v>-1</v>
      </c>
      <c r="F395" s="280">
        <v>-1</v>
      </c>
      <c r="G395" s="280">
        <v>-1</v>
      </c>
      <c r="H395" s="289"/>
      <c r="I395" s="280">
        <v>-1</v>
      </c>
      <c r="J395" s="208"/>
      <c r="K395" s="208"/>
    </row>
    <row r="396" spans="1:11" x14ac:dyDescent="0.25">
      <c r="A396" s="434"/>
      <c r="B396" s="281" t="s">
        <v>124</v>
      </c>
      <c r="C396" s="282">
        <v>0.5</v>
      </c>
      <c r="D396" s="290"/>
      <c r="E396" s="282">
        <v>0.5</v>
      </c>
      <c r="F396" s="282">
        <v>0.5</v>
      </c>
      <c r="G396" s="282">
        <v>0.5</v>
      </c>
      <c r="H396" s="290"/>
      <c r="I396" s="282">
        <v>0.5</v>
      </c>
      <c r="J396" s="208"/>
      <c r="K396" s="208"/>
    </row>
    <row r="397" spans="1:11" x14ac:dyDescent="0.25">
      <c r="A397" s="434"/>
      <c r="B397" s="281" t="s">
        <v>126</v>
      </c>
      <c r="C397" s="282">
        <v>2</v>
      </c>
      <c r="D397" s="290"/>
      <c r="E397" s="282">
        <v>2</v>
      </c>
      <c r="F397" s="282">
        <v>2</v>
      </c>
      <c r="G397" s="282">
        <v>2</v>
      </c>
      <c r="H397" s="290"/>
      <c r="I397" s="282">
        <v>2</v>
      </c>
      <c r="J397" s="208"/>
      <c r="K397" s="208"/>
    </row>
    <row r="398" spans="1:11" x14ac:dyDescent="0.25">
      <c r="A398" s="434"/>
      <c r="B398" s="281" t="s">
        <v>125</v>
      </c>
      <c r="C398" s="282">
        <v>1</v>
      </c>
      <c r="D398" s="290"/>
      <c r="E398" s="282">
        <v>1</v>
      </c>
      <c r="F398" s="282">
        <v>1</v>
      </c>
      <c r="G398" s="282">
        <v>1</v>
      </c>
      <c r="H398" s="290"/>
      <c r="I398" s="282">
        <v>1</v>
      </c>
      <c r="J398" s="208"/>
      <c r="K398" s="208"/>
    </row>
    <row r="399" spans="1:11" x14ac:dyDescent="0.25">
      <c r="A399" s="434"/>
      <c r="B399" s="281" t="s">
        <v>127</v>
      </c>
      <c r="C399" s="282">
        <v>1</v>
      </c>
      <c r="D399" s="290"/>
      <c r="E399" s="282">
        <v>1</v>
      </c>
      <c r="F399" s="282">
        <v>1</v>
      </c>
      <c r="G399" s="282">
        <v>1</v>
      </c>
      <c r="H399" s="290"/>
      <c r="I399" s="282">
        <v>1</v>
      </c>
      <c r="J399" s="208"/>
      <c r="K399" s="208"/>
    </row>
    <row r="400" spans="1:11" x14ac:dyDescent="0.25">
      <c r="A400" s="434"/>
      <c r="B400" s="281" t="s">
        <v>140</v>
      </c>
      <c r="C400" s="282">
        <v>2</v>
      </c>
      <c r="D400" s="290"/>
      <c r="E400" s="282">
        <v>2</v>
      </c>
      <c r="F400" s="282">
        <v>2</v>
      </c>
      <c r="G400" s="282">
        <v>2</v>
      </c>
      <c r="H400" s="290"/>
      <c r="I400" s="282">
        <v>2</v>
      </c>
      <c r="J400" s="208"/>
      <c r="K400" s="208"/>
    </row>
    <row r="401" spans="1:11" ht="21" x14ac:dyDescent="0.25">
      <c r="A401" s="434"/>
      <c r="B401" s="291" t="s">
        <v>388</v>
      </c>
      <c r="C401" s="129">
        <f>C395*C396*(C397+C398+C399+C400)*C402</f>
        <v>-27</v>
      </c>
      <c r="D401" s="296"/>
      <c r="E401" s="129">
        <f>E395*E396*(E397+E398+E399+E400)*E402</f>
        <v>-27</v>
      </c>
      <c r="F401" s="129">
        <f>F395*F396*(F397+F398+F399+F400)*F402</f>
        <v>-27</v>
      </c>
      <c r="G401" s="129">
        <f>G395*G396*(G397+G398+G399+G400)*G402</f>
        <v>-27</v>
      </c>
      <c r="H401" s="296"/>
      <c r="I401" s="129">
        <f>I395*I396*(I397+I398+I399+I400)*I402</f>
        <v>-27</v>
      </c>
      <c r="J401" s="208"/>
      <c r="K401" s="208"/>
    </row>
    <row r="402" spans="1:11" ht="15.75" thickBot="1" x14ac:dyDescent="0.3">
      <c r="A402" s="435"/>
      <c r="B402" s="284" t="s">
        <v>62</v>
      </c>
      <c r="C402" s="285">
        <f>COMPONENTES!$F$9</f>
        <v>9</v>
      </c>
      <c r="D402" s="292"/>
      <c r="E402" s="285">
        <f>COMPONENTES!$F$9</f>
        <v>9</v>
      </c>
      <c r="F402" s="285">
        <f>COMPONENTES!$F$9</f>
        <v>9</v>
      </c>
      <c r="G402" s="285">
        <f>COMPONENTES!$F$9</f>
        <v>9</v>
      </c>
      <c r="H402" s="292"/>
      <c r="I402" s="285">
        <f>COMPONENTES!$F$9</f>
        <v>9</v>
      </c>
      <c r="J402" s="208"/>
      <c r="K402" s="208"/>
    </row>
    <row r="403" spans="1:11" ht="15.75" thickBot="1" x14ac:dyDescent="0.3">
      <c r="A403" s="301"/>
      <c r="B403" s="300"/>
      <c r="C403" s="287"/>
      <c r="D403" s="287"/>
      <c r="E403" s="287"/>
      <c r="F403" s="287"/>
      <c r="G403" s="287"/>
      <c r="H403" s="287"/>
      <c r="I403" s="288"/>
      <c r="J403" s="208"/>
      <c r="K403" s="208"/>
    </row>
    <row r="404" spans="1:11" x14ac:dyDescent="0.25">
      <c r="A404" s="433" t="s">
        <v>58</v>
      </c>
      <c r="B404" s="279" t="s">
        <v>123</v>
      </c>
      <c r="C404" s="280">
        <v>-1</v>
      </c>
      <c r="D404" s="280">
        <v>-1</v>
      </c>
      <c r="E404" s="280">
        <v>-1</v>
      </c>
      <c r="F404" s="280">
        <v>-1</v>
      </c>
      <c r="G404" s="280">
        <v>-1</v>
      </c>
      <c r="H404" s="280">
        <v>-1</v>
      </c>
      <c r="I404" s="280">
        <v>-1</v>
      </c>
      <c r="J404" s="208"/>
      <c r="K404" s="208"/>
    </row>
    <row r="405" spans="1:11" x14ac:dyDescent="0.25">
      <c r="A405" s="434"/>
      <c r="B405" s="281" t="s">
        <v>124</v>
      </c>
      <c r="C405" s="282">
        <v>0.5</v>
      </c>
      <c r="D405" s="282">
        <v>0.5</v>
      </c>
      <c r="E405" s="282">
        <v>1</v>
      </c>
      <c r="F405" s="282">
        <v>0.5</v>
      </c>
      <c r="G405" s="282">
        <v>0.5</v>
      </c>
      <c r="H405" s="282">
        <v>0.5</v>
      </c>
      <c r="I405" s="282">
        <v>1</v>
      </c>
      <c r="J405" s="208"/>
      <c r="K405" s="208"/>
    </row>
    <row r="406" spans="1:11" x14ac:dyDescent="0.25">
      <c r="A406" s="434"/>
      <c r="B406" s="281" t="s">
        <v>126</v>
      </c>
      <c r="C406" s="282">
        <v>2</v>
      </c>
      <c r="D406" s="282">
        <v>2</v>
      </c>
      <c r="E406" s="282">
        <v>1</v>
      </c>
      <c r="F406" s="282">
        <v>1</v>
      </c>
      <c r="G406" s="282">
        <v>1</v>
      </c>
      <c r="H406" s="282">
        <v>1</v>
      </c>
      <c r="I406" s="282">
        <v>2</v>
      </c>
      <c r="J406" s="208"/>
      <c r="K406" s="208"/>
    </row>
    <row r="407" spans="1:11" x14ac:dyDescent="0.25">
      <c r="A407" s="434"/>
      <c r="B407" s="281" t="s">
        <v>125</v>
      </c>
      <c r="C407" s="282">
        <v>1</v>
      </c>
      <c r="D407" s="282">
        <v>1</v>
      </c>
      <c r="E407" s="282">
        <v>1</v>
      </c>
      <c r="F407" s="282">
        <v>2</v>
      </c>
      <c r="G407" s="282">
        <v>1</v>
      </c>
      <c r="H407" s="282">
        <v>2</v>
      </c>
      <c r="I407" s="282">
        <v>1</v>
      </c>
      <c r="J407" s="208"/>
      <c r="K407" s="208"/>
    </row>
    <row r="408" spans="1:11" x14ac:dyDescent="0.25">
      <c r="A408" s="434"/>
      <c r="B408" s="281" t="s">
        <v>127</v>
      </c>
      <c r="C408" s="282">
        <v>1</v>
      </c>
      <c r="D408" s="282">
        <v>1</v>
      </c>
      <c r="E408" s="282">
        <v>1</v>
      </c>
      <c r="F408" s="282">
        <v>1</v>
      </c>
      <c r="G408" s="282">
        <v>1</v>
      </c>
      <c r="H408" s="282">
        <v>2</v>
      </c>
      <c r="I408" s="282">
        <v>2</v>
      </c>
      <c r="J408" s="208"/>
      <c r="K408" s="208"/>
    </row>
    <row r="409" spans="1:11" x14ac:dyDescent="0.25">
      <c r="A409" s="434"/>
      <c r="B409" s="281" t="s">
        <v>140</v>
      </c>
      <c r="C409" s="282">
        <v>2</v>
      </c>
      <c r="D409" s="282">
        <v>2</v>
      </c>
      <c r="E409" s="282">
        <v>2</v>
      </c>
      <c r="F409" s="282">
        <v>2</v>
      </c>
      <c r="G409" s="282">
        <v>2</v>
      </c>
      <c r="H409" s="282">
        <v>2</v>
      </c>
      <c r="I409" s="282">
        <v>2</v>
      </c>
      <c r="J409" s="208"/>
      <c r="K409" s="208"/>
    </row>
    <row r="410" spans="1:11" ht="21" x14ac:dyDescent="0.25">
      <c r="A410" s="434"/>
      <c r="B410" s="283" t="s">
        <v>70</v>
      </c>
      <c r="C410" s="129">
        <f t="shared" ref="C410:I410" si="36">C404*C405*(C406+C407+C408+C409)*C411</f>
        <v>-30</v>
      </c>
      <c r="D410" s="129">
        <f t="shared" si="36"/>
        <v>-30</v>
      </c>
      <c r="E410" s="129">
        <f t="shared" si="36"/>
        <v>-50</v>
      </c>
      <c r="F410" s="129">
        <f t="shared" si="36"/>
        <v>-30</v>
      </c>
      <c r="G410" s="129">
        <f t="shared" si="36"/>
        <v>-25</v>
      </c>
      <c r="H410" s="129">
        <f t="shared" si="36"/>
        <v>-35</v>
      </c>
      <c r="I410" s="129">
        <f t="shared" si="36"/>
        <v>-70</v>
      </c>
      <c r="J410" s="208"/>
      <c r="K410" s="208"/>
    </row>
    <row r="411" spans="1:11" ht="15.75" thickBot="1" x14ac:dyDescent="0.3">
      <c r="A411" s="434"/>
      <c r="B411" s="284" t="s">
        <v>62</v>
      </c>
      <c r="C411" s="285">
        <f>COMPONENTES!$F$10</f>
        <v>10</v>
      </c>
      <c r="D411" s="285">
        <f>COMPONENTES!$F$10</f>
        <v>10</v>
      </c>
      <c r="E411" s="285">
        <f>COMPONENTES!$F$10</f>
        <v>10</v>
      </c>
      <c r="F411" s="285">
        <f>COMPONENTES!$F$10</f>
        <v>10</v>
      </c>
      <c r="G411" s="285">
        <f>COMPONENTES!$F$10</f>
        <v>10</v>
      </c>
      <c r="H411" s="285">
        <f>COMPONENTES!$F$10</f>
        <v>10</v>
      </c>
      <c r="I411" s="285">
        <f>COMPONENTES!$F$10</f>
        <v>10</v>
      </c>
      <c r="J411" s="208"/>
      <c r="K411" s="208"/>
    </row>
    <row r="412" spans="1:11" ht="15.75" thickBot="1" x14ac:dyDescent="0.3">
      <c r="A412" s="434"/>
      <c r="B412" s="286"/>
      <c r="C412" s="287"/>
      <c r="D412" s="287"/>
      <c r="E412" s="287"/>
      <c r="F412" s="287"/>
      <c r="G412" s="287"/>
      <c r="H412" s="287"/>
      <c r="I412" s="288"/>
      <c r="J412" s="208"/>
      <c r="K412" s="208"/>
    </row>
    <row r="413" spans="1:11" x14ac:dyDescent="0.25">
      <c r="A413" s="434"/>
      <c r="B413" s="279" t="s">
        <v>123</v>
      </c>
      <c r="C413" s="280">
        <v>-1</v>
      </c>
      <c r="D413" s="280">
        <v>-1</v>
      </c>
      <c r="E413" s="289"/>
      <c r="F413" s="289"/>
      <c r="G413" s="289"/>
      <c r="H413" s="289"/>
      <c r="I413" s="280"/>
      <c r="J413" s="208"/>
      <c r="K413" s="208"/>
    </row>
    <row r="414" spans="1:11" x14ac:dyDescent="0.25">
      <c r="A414" s="434"/>
      <c r="B414" s="281" t="s">
        <v>124</v>
      </c>
      <c r="C414" s="282">
        <v>0.5</v>
      </c>
      <c r="D414" s="282">
        <v>0.5</v>
      </c>
      <c r="E414" s="290"/>
      <c r="F414" s="290"/>
      <c r="G414" s="290"/>
      <c r="H414" s="290"/>
      <c r="I414" s="282"/>
      <c r="J414" s="208"/>
      <c r="K414" s="208"/>
    </row>
    <row r="415" spans="1:11" x14ac:dyDescent="0.25">
      <c r="A415" s="434"/>
      <c r="B415" s="281" t="s">
        <v>126</v>
      </c>
      <c r="C415" s="282">
        <v>2</v>
      </c>
      <c r="D415" s="282">
        <v>2</v>
      </c>
      <c r="E415" s="290"/>
      <c r="F415" s="290"/>
      <c r="G415" s="290"/>
      <c r="H415" s="290"/>
      <c r="I415" s="282"/>
      <c r="J415" s="208"/>
      <c r="K415" s="208"/>
    </row>
    <row r="416" spans="1:11" x14ac:dyDescent="0.25">
      <c r="A416" s="434"/>
      <c r="B416" s="281" t="s">
        <v>125</v>
      </c>
      <c r="C416" s="282">
        <v>2</v>
      </c>
      <c r="D416" s="282">
        <v>2</v>
      </c>
      <c r="E416" s="290"/>
      <c r="F416" s="290"/>
      <c r="G416" s="290"/>
      <c r="H416" s="290"/>
      <c r="I416" s="282"/>
      <c r="J416" s="208"/>
      <c r="K416" s="208"/>
    </row>
    <row r="417" spans="1:11" x14ac:dyDescent="0.25">
      <c r="A417" s="434"/>
      <c r="B417" s="281" t="s">
        <v>127</v>
      </c>
      <c r="C417" s="282">
        <v>2</v>
      </c>
      <c r="D417" s="282">
        <v>1</v>
      </c>
      <c r="E417" s="290"/>
      <c r="F417" s="290"/>
      <c r="G417" s="290"/>
      <c r="H417" s="290"/>
      <c r="I417" s="282"/>
      <c r="J417" s="208"/>
      <c r="K417" s="208"/>
    </row>
    <row r="418" spans="1:11" x14ac:dyDescent="0.25">
      <c r="A418" s="434"/>
      <c r="B418" s="281" t="s">
        <v>140</v>
      </c>
      <c r="C418" s="282">
        <v>3</v>
      </c>
      <c r="D418" s="282">
        <v>2</v>
      </c>
      <c r="E418" s="290"/>
      <c r="F418" s="290"/>
      <c r="G418" s="290"/>
      <c r="H418" s="290"/>
      <c r="I418" s="282"/>
      <c r="J418" s="208"/>
      <c r="K418" s="208"/>
    </row>
    <row r="419" spans="1:11" x14ac:dyDescent="0.25">
      <c r="A419" s="434"/>
      <c r="B419" s="291" t="s">
        <v>71</v>
      </c>
      <c r="C419" s="129">
        <f>C413*C414*(C415+C416+C417+C418)*C420</f>
        <v>-45</v>
      </c>
      <c r="D419" s="129">
        <f>D413*D414*(D415+D416+D417+D418)*D420</f>
        <v>-35</v>
      </c>
      <c r="E419" s="290"/>
      <c r="F419" s="290"/>
      <c r="G419" s="290"/>
      <c r="H419" s="290"/>
      <c r="I419" s="130"/>
      <c r="J419" s="208"/>
      <c r="K419" s="208"/>
    </row>
    <row r="420" spans="1:11" ht="15.75" thickBot="1" x14ac:dyDescent="0.3">
      <c r="A420" s="434"/>
      <c r="B420" s="284" t="s">
        <v>62</v>
      </c>
      <c r="C420" s="285">
        <f>COMPONENTES!$F$11</f>
        <v>10</v>
      </c>
      <c r="D420" s="285">
        <f>COMPONENTES!$F$11</f>
        <v>10</v>
      </c>
      <c r="E420" s="292"/>
      <c r="F420" s="292"/>
      <c r="G420" s="292"/>
      <c r="H420" s="292"/>
      <c r="I420" s="293"/>
      <c r="J420" s="208"/>
      <c r="K420" s="208"/>
    </row>
    <row r="421" spans="1:11" ht="15.75" thickBot="1" x14ac:dyDescent="0.3">
      <c r="A421" s="434"/>
      <c r="B421" s="286"/>
      <c r="C421" s="287"/>
      <c r="D421" s="287"/>
      <c r="E421" s="287"/>
      <c r="F421" s="287"/>
      <c r="G421" s="287"/>
      <c r="H421" s="287"/>
      <c r="I421" s="288"/>
      <c r="J421" s="208"/>
      <c r="K421" s="208"/>
    </row>
    <row r="422" spans="1:11" x14ac:dyDescent="0.25">
      <c r="A422" s="434"/>
      <c r="B422" s="279" t="s">
        <v>123</v>
      </c>
      <c r="C422" s="280"/>
      <c r="D422" s="280"/>
      <c r="E422" s="280">
        <v>-1</v>
      </c>
      <c r="F422" s="289"/>
      <c r="G422" s="289"/>
      <c r="H422" s="289"/>
      <c r="I422" s="280">
        <v>-1</v>
      </c>
      <c r="J422" s="208"/>
      <c r="K422" s="208"/>
    </row>
    <row r="423" spans="1:11" x14ac:dyDescent="0.25">
      <c r="A423" s="434"/>
      <c r="B423" s="281" t="s">
        <v>124</v>
      </c>
      <c r="C423" s="282"/>
      <c r="D423" s="282"/>
      <c r="E423" s="282">
        <v>1</v>
      </c>
      <c r="F423" s="290"/>
      <c r="G423" s="290"/>
      <c r="H423" s="290"/>
      <c r="I423" s="282">
        <v>0.1</v>
      </c>
      <c r="J423" s="208"/>
      <c r="K423" s="208"/>
    </row>
    <row r="424" spans="1:11" x14ac:dyDescent="0.25">
      <c r="A424" s="434"/>
      <c r="B424" s="281" t="s">
        <v>126</v>
      </c>
      <c r="C424" s="282"/>
      <c r="D424" s="282"/>
      <c r="E424" s="282">
        <v>2</v>
      </c>
      <c r="F424" s="290"/>
      <c r="G424" s="290"/>
      <c r="H424" s="290"/>
      <c r="I424" s="282">
        <v>2</v>
      </c>
      <c r="J424" s="208"/>
      <c r="K424" s="208"/>
    </row>
    <row r="425" spans="1:11" x14ac:dyDescent="0.25">
      <c r="A425" s="434"/>
      <c r="B425" s="281" t="s">
        <v>125</v>
      </c>
      <c r="C425" s="282"/>
      <c r="D425" s="282"/>
      <c r="E425" s="282">
        <v>1</v>
      </c>
      <c r="F425" s="290"/>
      <c r="G425" s="290"/>
      <c r="H425" s="290"/>
      <c r="I425" s="282">
        <v>1</v>
      </c>
      <c r="J425" s="208"/>
      <c r="K425" s="208"/>
    </row>
    <row r="426" spans="1:11" x14ac:dyDescent="0.25">
      <c r="A426" s="434"/>
      <c r="B426" s="281" t="s">
        <v>127</v>
      </c>
      <c r="C426" s="282"/>
      <c r="D426" s="282"/>
      <c r="E426" s="282">
        <v>2</v>
      </c>
      <c r="F426" s="290"/>
      <c r="G426" s="290"/>
      <c r="H426" s="290"/>
      <c r="I426" s="282">
        <v>1</v>
      </c>
      <c r="J426" s="208"/>
      <c r="K426" s="208"/>
    </row>
    <row r="427" spans="1:11" x14ac:dyDescent="0.25">
      <c r="A427" s="434"/>
      <c r="B427" s="281" t="s">
        <v>140</v>
      </c>
      <c r="C427" s="282"/>
      <c r="D427" s="282"/>
      <c r="E427" s="282">
        <v>3</v>
      </c>
      <c r="F427" s="290"/>
      <c r="G427" s="290"/>
      <c r="H427" s="290"/>
      <c r="I427" s="282">
        <v>2</v>
      </c>
      <c r="J427" s="208"/>
      <c r="K427" s="208"/>
    </row>
    <row r="428" spans="1:11" ht="21" x14ac:dyDescent="0.25">
      <c r="A428" s="434"/>
      <c r="B428" s="291" t="s">
        <v>389</v>
      </c>
      <c r="C428" s="130"/>
      <c r="D428" s="130"/>
      <c r="E428" s="129">
        <f>E422*E423*(E424+E425+E426+E427)*E429</f>
        <v>-80</v>
      </c>
      <c r="F428" s="290"/>
      <c r="G428" s="290"/>
      <c r="H428" s="290"/>
      <c r="I428" s="129">
        <f>I422*I423*(I424+I425+I426+I427)*I429</f>
        <v>-6.0000000000000009</v>
      </c>
      <c r="J428" s="208"/>
      <c r="K428" s="208"/>
    </row>
    <row r="429" spans="1:11" ht="15.75" thickBot="1" x14ac:dyDescent="0.3">
      <c r="A429" s="434"/>
      <c r="B429" s="284" t="s">
        <v>62</v>
      </c>
      <c r="C429" s="299"/>
      <c r="D429" s="299"/>
      <c r="E429" s="285">
        <f>COMPONENTES!$F$12</f>
        <v>10</v>
      </c>
      <c r="F429" s="292"/>
      <c r="G429" s="292"/>
      <c r="H429" s="292"/>
      <c r="I429" s="285">
        <f>COMPONENTES!$F$12</f>
        <v>10</v>
      </c>
      <c r="J429" s="208"/>
      <c r="K429" s="208"/>
    </row>
    <row r="430" spans="1:11" ht="15.75" thickBot="1" x14ac:dyDescent="0.3">
      <c r="A430" s="434"/>
      <c r="B430" s="286"/>
      <c r="C430" s="287"/>
      <c r="D430" s="287"/>
      <c r="E430" s="287"/>
      <c r="F430" s="287"/>
      <c r="G430" s="287"/>
      <c r="H430" s="287"/>
      <c r="I430" s="288"/>
      <c r="J430" s="208"/>
      <c r="K430" s="208"/>
    </row>
    <row r="431" spans="1:11" x14ac:dyDescent="0.25">
      <c r="A431" s="434"/>
      <c r="B431" s="302" t="s">
        <v>123</v>
      </c>
      <c r="C431" s="280">
        <v>-1</v>
      </c>
      <c r="D431" s="280">
        <v>-1</v>
      </c>
      <c r="E431" s="280">
        <v>-1</v>
      </c>
      <c r="F431" s="280">
        <v>-1</v>
      </c>
      <c r="G431" s="280">
        <v>-1</v>
      </c>
      <c r="H431" s="280">
        <v>-1</v>
      </c>
      <c r="I431" s="280">
        <v>-1</v>
      </c>
      <c r="J431" s="208"/>
      <c r="K431" s="208"/>
    </row>
    <row r="432" spans="1:11" x14ac:dyDescent="0.25">
      <c r="A432" s="434"/>
      <c r="B432" s="303" t="s">
        <v>124</v>
      </c>
      <c r="C432" s="282">
        <v>0.5</v>
      </c>
      <c r="D432" s="282">
        <v>0.5</v>
      </c>
      <c r="E432" s="282">
        <v>1</v>
      </c>
      <c r="F432" s="282">
        <v>0.5</v>
      </c>
      <c r="G432" s="282">
        <v>0.5</v>
      </c>
      <c r="H432" s="282">
        <v>0.5</v>
      </c>
      <c r="I432" s="282">
        <v>1</v>
      </c>
      <c r="J432" s="208"/>
      <c r="K432" s="208"/>
    </row>
    <row r="433" spans="1:11" x14ac:dyDescent="0.25">
      <c r="A433" s="434"/>
      <c r="B433" s="303" t="s">
        <v>126</v>
      </c>
      <c r="C433" s="282">
        <v>2</v>
      </c>
      <c r="D433" s="282">
        <v>2</v>
      </c>
      <c r="E433" s="282">
        <v>1</v>
      </c>
      <c r="F433" s="282">
        <v>1</v>
      </c>
      <c r="G433" s="282">
        <v>1</v>
      </c>
      <c r="H433" s="282">
        <v>1</v>
      </c>
      <c r="I433" s="282">
        <v>2</v>
      </c>
      <c r="J433" s="208"/>
      <c r="K433" s="208"/>
    </row>
    <row r="434" spans="1:11" x14ac:dyDescent="0.25">
      <c r="A434" s="434"/>
      <c r="B434" s="303" t="s">
        <v>125</v>
      </c>
      <c r="C434" s="282">
        <v>1</v>
      </c>
      <c r="D434" s="282">
        <v>1</v>
      </c>
      <c r="E434" s="282">
        <v>1</v>
      </c>
      <c r="F434" s="282">
        <v>2</v>
      </c>
      <c r="G434" s="282">
        <v>1</v>
      </c>
      <c r="H434" s="282">
        <v>2</v>
      </c>
      <c r="I434" s="282">
        <v>1</v>
      </c>
      <c r="J434" s="208"/>
      <c r="K434" s="208"/>
    </row>
    <row r="435" spans="1:11" x14ac:dyDescent="0.25">
      <c r="A435" s="434"/>
      <c r="B435" s="303" t="s">
        <v>127</v>
      </c>
      <c r="C435" s="282">
        <v>1</v>
      </c>
      <c r="D435" s="282">
        <v>1</v>
      </c>
      <c r="E435" s="282">
        <v>1</v>
      </c>
      <c r="F435" s="282">
        <v>1</v>
      </c>
      <c r="G435" s="282">
        <v>1</v>
      </c>
      <c r="H435" s="282">
        <v>2</v>
      </c>
      <c r="I435" s="282">
        <v>2</v>
      </c>
      <c r="J435" s="208"/>
      <c r="K435" s="208"/>
    </row>
    <row r="436" spans="1:11" x14ac:dyDescent="0.25">
      <c r="A436" s="434"/>
      <c r="B436" s="303" t="s">
        <v>140</v>
      </c>
      <c r="C436" s="282">
        <v>2</v>
      </c>
      <c r="D436" s="282">
        <v>2</v>
      </c>
      <c r="E436" s="282">
        <v>2</v>
      </c>
      <c r="F436" s="282">
        <v>2</v>
      </c>
      <c r="G436" s="282">
        <v>2</v>
      </c>
      <c r="H436" s="282">
        <v>2</v>
      </c>
      <c r="I436" s="282">
        <v>2</v>
      </c>
      <c r="J436" s="208"/>
      <c r="K436" s="208"/>
    </row>
    <row r="437" spans="1:11" ht="31.5" x14ac:dyDescent="0.25">
      <c r="A437" s="434"/>
      <c r="B437" s="304" t="s">
        <v>342</v>
      </c>
      <c r="C437" s="129">
        <f t="shared" ref="C437:I437" si="37">C431*C432*(C433+C434+C435+C436)*C438</f>
        <v>-30</v>
      </c>
      <c r="D437" s="129">
        <f t="shared" si="37"/>
        <v>-30</v>
      </c>
      <c r="E437" s="129">
        <f t="shared" si="37"/>
        <v>-50</v>
      </c>
      <c r="F437" s="129">
        <f t="shared" si="37"/>
        <v>-30</v>
      </c>
      <c r="G437" s="129">
        <f t="shared" si="37"/>
        <v>-25</v>
      </c>
      <c r="H437" s="129">
        <f t="shared" si="37"/>
        <v>-35</v>
      </c>
      <c r="I437" s="129">
        <f t="shared" si="37"/>
        <v>-70</v>
      </c>
      <c r="J437" s="208"/>
      <c r="K437" s="208"/>
    </row>
    <row r="438" spans="1:11" ht="15.75" thickBot="1" x14ac:dyDescent="0.3">
      <c r="A438" s="434"/>
      <c r="B438" s="305" t="s">
        <v>62</v>
      </c>
      <c r="C438" s="285">
        <f>COMPONENTES!$F$13</f>
        <v>10</v>
      </c>
      <c r="D438" s="285">
        <f>COMPONENTES!$F$13</f>
        <v>10</v>
      </c>
      <c r="E438" s="285">
        <f>COMPONENTES!$F$13</f>
        <v>10</v>
      </c>
      <c r="F438" s="285">
        <f>COMPONENTES!$F$13</f>
        <v>10</v>
      </c>
      <c r="G438" s="285">
        <f>COMPONENTES!$F$13</f>
        <v>10</v>
      </c>
      <c r="H438" s="285">
        <f>COMPONENTES!$F$13</f>
        <v>10</v>
      </c>
      <c r="I438" s="285">
        <f>COMPONENTES!$F$13</f>
        <v>10</v>
      </c>
      <c r="J438" s="208"/>
      <c r="K438" s="208"/>
    </row>
    <row r="439" spans="1:11" ht="15.75" thickBot="1" x14ac:dyDescent="0.3">
      <c r="A439" s="434"/>
      <c r="B439" s="286"/>
      <c r="C439" s="306"/>
      <c r="D439" s="306"/>
      <c r="E439" s="287"/>
      <c r="F439" s="287"/>
      <c r="G439" s="287"/>
      <c r="H439" s="287"/>
      <c r="I439" s="307"/>
      <c r="J439" s="208"/>
      <c r="K439" s="208"/>
    </row>
    <row r="440" spans="1:11" x14ac:dyDescent="0.25">
      <c r="A440" s="434"/>
      <c r="B440" s="302" t="s">
        <v>123</v>
      </c>
      <c r="C440" s="280"/>
      <c r="D440" s="280"/>
      <c r="E440" s="280">
        <v>-1</v>
      </c>
      <c r="F440" s="280">
        <v>-1</v>
      </c>
      <c r="G440" s="280">
        <v>-1</v>
      </c>
      <c r="H440" s="280">
        <v>-1</v>
      </c>
      <c r="I440" s="280">
        <v>-1</v>
      </c>
      <c r="J440" s="208"/>
      <c r="K440" s="208"/>
    </row>
    <row r="441" spans="1:11" x14ac:dyDescent="0.25">
      <c r="A441" s="434"/>
      <c r="B441" s="303" t="s">
        <v>124</v>
      </c>
      <c r="C441" s="282"/>
      <c r="D441" s="282"/>
      <c r="E441" s="282">
        <v>1</v>
      </c>
      <c r="F441" s="282">
        <v>0.5</v>
      </c>
      <c r="G441" s="282">
        <v>0.5</v>
      </c>
      <c r="H441" s="282">
        <v>0.5</v>
      </c>
      <c r="I441" s="282">
        <v>1</v>
      </c>
      <c r="J441" s="208"/>
      <c r="K441" s="208"/>
    </row>
    <row r="442" spans="1:11" x14ac:dyDescent="0.25">
      <c r="A442" s="434"/>
      <c r="B442" s="303" t="s">
        <v>126</v>
      </c>
      <c r="C442" s="282"/>
      <c r="D442" s="282"/>
      <c r="E442" s="282">
        <v>1</v>
      </c>
      <c r="F442" s="282">
        <v>1</v>
      </c>
      <c r="G442" s="282">
        <v>1</v>
      </c>
      <c r="H442" s="282">
        <v>1</v>
      </c>
      <c r="I442" s="282">
        <v>2</v>
      </c>
      <c r="J442" s="208"/>
      <c r="K442" s="208"/>
    </row>
    <row r="443" spans="1:11" x14ac:dyDescent="0.25">
      <c r="A443" s="434"/>
      <c r="B443" s="303" t="s">
        <v>125</v>
      </c>
      <c r="C443" s="282"/>
      <c r="D443" s="282"/>
      <c r="E443" s="282">
        <v>1</v>
      </c>
      <c r="F443" s="282">
        <v>2</v>
      </c>
      <c r="G443" s="282">
        <v>1</v>
      </c>
      <c r="H443" s="282">
        <v>2</v>
      </c>
      <c r="I443" s="282">
        <v>1</v>
      </c>
      <c r="J443" s="208"/>
      <c r="K443" s="208"/>
    </row>
    <row r="444" spans="1:11" x14ac:dyDescent="0.25">
      <c r="A444" s="434"/>
      <c r="B444" s="303" t="s">
        <v>127</v>
      </c>
      <c r="C444" s="282"/>
      <c r="D444" s="282"/>
      <c r="E444" s="282">
        <v>1</v>
      </c>
      <c r="F444" s="282">
        <v>1</v>
      </c>
      <c r="G444" s="282">
        <v>1</v>
      </c>
      <c r="H444" s="282">
        <v>2</v>
      </c>
      <c r="I444" s="282">
        <v>2</v>
      </c>
      <c r="J444" s="208"/>
      <c r="K444" s="208"/>
    </row>
    <row r="445" spans="1:11" x14ac:dyDescent="0.25">
      <c r="A445" s="434"/>
      <c r="B445" s="303" t="s">
        <v>140</v>
      </c>
      <c r="C445" s="282"/>
      <c r="D445" s="282"/>
      <c r="E445" s="282">
        <v>2</v>
      </c>
      <c r="F445" s="282">
        <v>2</v>
      </c>
      <c r="G445" s="282">
        <v>2</v>
      </c>
      <c r="H445" s="282">
        <v>2</v>
      </c>
      <c r="I445" s="282">
        <v>2</v>
      </c>
      <c r="J445" s="208"/>
      <c r="K445" s="208"/>
    </row>
    <row r="446" spans="1:11" ht="31.5" x14ac:dyDescent="0.25">
      <c r="A446" s="434"/>
      <c r="B446" s="304" t="s">
        <v>343</v>
      </c>
      <c r="C446" s="130"/>
      <c r="D446" s="130"/>
      <c r="E446" s="129">
        <f>E440*E441*(E442+E443+E444+E445)*E447</f>
        <v>-45</v>
      </c>
      <c r="F446" s="129">
        <f>F440*F441*(F442+F443+F444+F445)*F447</f>
        <v>-27</v>
      </c>
      <c r="G446" s="129">
        <f>G440*G441*(G442+G443+G444+G445)*G447</f>
        <v>-22.5</v>
      </c>
      <c r="H446" s="129">
        <f>H440*H441*(H442+H443+H444+H445)*H447</f>
        <v>-31.5</v>
      </c>
      <c r="I446" s="129">
        <f>I440*I441*(I442+I443+I444+I445)*I447</f>
        <v>-63</v>
      </c>
      <c r="J446" s="208"/>
      <c r="K446" s="208"/>
    </row>
    <row r="447" spans="1:11" ht="15.75" thickBot="1" x14ac:dyDescent="0.3">
      <c r="A447" s="435"/>
      <c r="B447" s="305" t="s">
        <v>62</v>
      </c>
      <c r="C447" s="299"/>
      <c r="D447" s="299"/>
      <c r="E447" s="285">
        <f>COMPONENTES!$F$14</f>
        <v>9</v>
      </c>
      <c r="F447" s="285">
        <f>COMPONENTES!$F$14</f>
        <v>9</v>
      </c>
      <c r="G447" s="285">
        <f>COMPONENTES!$F$14</f>
        <v>9</v>
      </c>
      <c r="H447" s="285">
        <f>COMPONENTES!$F$14</f>
        <v>9</v>
      </c>
      <c r="I447" s="285">
        <f>COMPONENTES!$F$14</f>
        <v>9</v>
      </c>
      <c r="J447" s="208"/>
      <c r="K447" s="208"/>
    </row>
    <row r="448" spans="1:11" ht="15.75" thickBot="1" x14ac:dyDescent="0.3">
      <c r="A448" s="308"/>
      <c r="B448" s="300"/>
      <c r="C448" s="287"/>
      <c r="D448" s="287"/>
      <c r="E448" s="287"/>
      <c r="F448" s="287"/>
      <c r="G448" s="287"/>
      <c r="H448" s="287"/>
      <c r="I448" s="307"/>
      <c r="J448" s="208"/>
      <c r="K448" s="208"/>
    </row>
    <row r="449" spans="1:11" x14ac:dyDescent="0.25">
      <c r="A449" s="433" t="s">
        <v>86</v>
      </c>
      <c r="B449" s="279" t="s">
        <v>123</v>
      </c>
      <c r="C449" s="280"/>
      <c r="D449" s="280">
        <v>-1</v>
      </c>
      <c r="E449" s="280"/>
      <c r="F449" s="280">
        <v>-1</v>
      </c>
      <c r="G449" s="280"/>
      <c r="H449" s="280">
        <v>-1</v>
      </c>
      <c r="I449" s="280"/>
      <c r="J449" s="208"/>
      <c r="K449" s="208"/>
    </row>
    <row r="450" spans="1:11" x14ac:dyDescent="0.25">
      <c r="A450" s="434"/>
      <c r="B450" s="281" t="s">
        <v>124</v>
      </c>
      <c r="C450" s="282"/>
      <c r="D450" s="282">
        <v>0.5</v>
      </c>
      <c r="E450" s="282"/>
      <c r="F450" s="282">
        <v>0.5</v>
      </c>
      <c r="G450" s="282"/>
      <c r="H450" s="282">
        <v>0.5</v>
      </c>
      <c r="I450" s="282"/>
      <c r="J450" s="208"/>
      <c r="K450" s="208"/>
    </row>
    <row r="451" spans="1:11" x14ac:dyDescent="0.25">
      <c r="A451" s="434"/>
      <c r="B451" s="281" t="s">
        <v>126</v>
      </c>
      <c r="C451" s="282"/>
      <c r="D451" s="282">
        <v>2</v>
      </c>
      <c r="E451" s="282"/>
      <c r="F451" s="282">
        <v>1</v>
      </c>
      <c r="G451" s="282"/>
      <c r="H451" s="282">
        <v>1</v>
      </c>
      <c r="I451" s="282"/>
      <c r="J451" s="208"/>
      <c r="K451" s="208"/>
    </row>
    <row r="452" spans="1:11" x14ac:dyDescent="0.25">
      <c r="A452" s="434"/>
      <c r="B452" s="281" t="s">
        <v>125</v>
      </c>
      <c r="C452" s="282"/>
      <c r="D452" s="282">
        <v>1</v>
      </c>
      <c r="E452" s="282"/>
      <c r="F452" s="282">
        <v>1</v>
      </c>
      <c r="G452" s="282"/>
      <c r="H452" s="282">
        <v>1</v>
      </c>
      <c r="I452" s="282"/>
      <c r="J452" s="208"/>
      <c r="K452" s="208"/>
    </row>
    <row r="453" spans="1:11" x14ac:dyDescent="0.25">
      <c r="A453" s="434"/>
      <c r="B453" s="281" t="s">
        <v>127</v>
      </c>
      <c r="C453" s="282"/>
      <c r="D453" s="282">
        <v>1</v>
      </c>
      <c r="E453" s="282"/>
      <c r="F453" s="282">
        <v>1</v>
      </c>
      <c r="G453" s="282"/>
      <c r="H453" s="282">
        <v>1</v>
      </c>
      <c r="I453" s="282"/>
      <c r="J453" s="208"/>
      <c r="K453" s="208"/>
    </row>
    <row r="454" spans="1:11" x14ac:dyDescent="0.25">
      <c r="A454" s="434"/>
      <c r="B454" s="281" t="s">
        <v>140</v>
      </c>
      <c r="C454" s="282"/>
      <c r="D454" s="282">
        <v>2</v>
      </c>
      <c r="E454" s="282"/>
      <c r="F454" s="282">
        <v>1</v>
      </c>
      <c r="G454" s="282"/>
      <c r="H454" s="282">
        <v>1</v>
      </c>
      <c r="I454" s="282"/>
      <c r="J454" s="208"/>
      <c r="K454" s="208"/>
    </row>
    <row r="455" spans="1:11" ht="21" x14ac:dyDescent="0.25">
      <c r="A455" s="434"/>
      <c r="B455" s="291" t="s">
        <v>95</v>
      </c>
      <c r="C455" s="296"/>
      <c r="D455" s="129">
        <f>D449*D450*(D451+D452+D453+D454)*D456</f>
        <v>-30</v>
      </c>
      <c r="E455" s="296"/>
      <c r="F455" s="129">
        <f>F449*F450*(F451+F452+F453+F454)*F456</f>
        <v>-20</v>
      </c>
      <c r="G455" s="296"/>
      <c r="H455" s="129">
        <f>H449*H450*(H451+H452+H453+H454)*H456</f>
        <v>-20</v>
      </c>
      <c r="I455" s="296"/>
      <c r="J455" s="208"/>
      <c r="K455" s="208"/>
    </row>
    <row r="456" spans="1:11" ht="15.75" thickBot="1" x14ac:dyDescent="0.3">
      <c r="A456" s="434"/>
      <c r="B456" s="284" t="s">
        <v>62</v>
      </c>
      <c r="C456" s="285"/>
      <c r="D456" s="285">
        <f>COMPONENTES!$F$10</f>
        <v>10</v>
      </c>
      <c r="E456" s="285"/>
      <c r="F456" s="285">
        <f>COMPONENTES!$F$10</f>
        <v>10</v>
      </c>
      <c r="G456" s="285"/>
      <c r="H456" s="285">
        <f>COMPONENTES!$F$10</f>
        <v>10</v>
      </c>
      <c r="I456" s="285"/>
      <c r="J456" s="208"/>
      <c r="K456" s="208"/>
    </row>
    <row r="457" spans="1:11" ht="15.75" thickBot="1" x14ac:dyDescent="0.3">
      <c r="A457" s="434"/>
      <c r="B457" s="286"/>
      <c r="C457" s="287"/>
      <c r="D457" s="287"/>
      <c r="E457" s="287"/>
      <c r="F457" s="287"/>
      <c r="G457" s="287"/>
      <c r="H457" s="287"/>
      <c r="I457" s="307"/>
      <c r="J457" s="208"/>
      <c r="K457" s="208"/>
    </row>
    <row r="458" spans="1:11" x14ac:dyDescent="0.25">
      <c r="A458" s="434"/>
      <c r="B458" s="279" t="s">
        <v>123</v>
      </c>
      <c r="C458" s="280">
        <v>-1</v>
      </c>
      <c r="D458" s="280">
        <v>-1</v>
      </c>
      <c r="E458" s="289"/>
      <c r="F458" s="289"/>
      <c r="G458" s="289"/>
      <c r="H458" s="289"/>
      <c r="I458" s="280"/>
      <c r="J458" s="208"/>
      <c r="K458" s="208"/>
    </row>
    <row r="459" spans="1:11" x14ac:dyDescent="0.25">
      <c r="A459" s="434"/>
      <c r="B459" s="281" t="s">
        <v>124</v>
      </c>
      <c r="C459" s="282">
        <v>1</v>
      </c>
      <c r="D459" s="282">
        <v>0.1</v>
      </c>
      <c r="E459" s="290"/>
      <c r="F459" s="290"/>
      <c r="G459" s="290"/>
      <c r="H459" s="290"/>
      <c r="I459" s="282"/>
      <c r="J459" s="208"/>
      <c r="K459" s="208"/>
    </row>
    <row r="460" spans="1:11" x14ac:dyDescent="0.25">
      <c r="A460" s="434"/>
      <c r="B460" s="281" t="s">
        <v>126</v>
      </c>
      <c r="C460" s="282">
        <v>2</v>
      </c>
      <c r="D460" s="282">
        <v>2</v>
      </c>
      <c r="E460" s="290"/>
      <c r="F460" s="290"/>
      <c r="G460" s="290"/>
      <c r="H460" s="290"/>
      <c r="I460" s="282"/>
      <c r="J460" s="208"/>
      <c r="K460" s="208"/>
    </row>
    <row r="461" spans="1:11" x14ac:dyDescent="0.25">
      <c r="A461" s="434"/>
      <c r="B461" s="281" t="s">
        <v>125</v>
      </c>
      <c r="C461" s="282">
        <v>2</v>
      </c>
      <c r="D461" s="282">
        <v>2</v>
      </c>
      <c r="E461" s="290"/>
      <c r="F461" s="290"/>
      <c r="G461" s="290"/>
      <c r="H461" s="290"/>
      <c r="I461" s="282"/>
      <c r="J461" s="208"/>
      <c r="K461" s="208"/>
    </row>
    <row r="462" spans="1:11" x14ac:dyDescent="0.25">
      <c r="A462" s="434"/>
      <c r="B462" s="281" t="s">
        <v>127</v>
      </c>
      <c r="C462" s="282">
        <v>2</v>
      </c>
      <c r="D462" s="282">
        <v>1</v>
      </c>
      <c r="E462" s="290"/>
      <c r="F462" s="290"/>
      <c r="G462" s="290"/>
      <c r="H462" s="290"/>
      <c r="I462" s="282"/>
      <c r="J462" s="208"/>
      <c r="K462" s="208"/>
    </row>
    <row r="463" spans="1:11" x14ac:dyDescent="0.25">
      <c r="A463" s="434"/>
      <c r="B463" s="281" t="s">
        <v>140</v>
      </c>
      <c r="C463" s="282">
        <v>2</v>
      </c>
      <c r="D463" s="282">
        <v>2</v>
      </c>
      <c r="E463" s="290"/>
      <c r="F463" s="290"/>
      <c r="G463" s="290"/>
      <c r="H463" s="290"/>
      <c r="I463" s="282"/>
      <c r="J463" s="208"/>
      <c r="K463" s="208"/>
    </row>
    <row r="464" spans="1:11" x14ac:dyDescent="0.25">
      <c r="A464" s="434"/>
      <c r="B464" s="291" t="s">
        <v>132</v>
      </c>
      <c r="C464" s="129">
        <f>C458*C459*(C460+C461+C462+C463)*C465</f>
        <v>-40</v>
      </c>
      <c r="D464" s="129">
        <f>D458*D459*(D460+D461+D462+D463)*D465</f>
        <v>-3.5000000000000004</v>
      </c>
      <c r="E464" s="309"/>
      <c r="F464" s="309"/>
      <c r="G464" s="309"/>
      <c r="H464" s="309"/>
      <c r="I464" s="130"/>
      <c r="J464" s="208"/>
      <c r="K464" s="208"/>
    </row>
    <row r="465" spans="1:11" ht="15.75" thickBot="1" x14ac:dyDescent="0.3">
      <c r="A465" s="434"/>
      <c r="B465" s="284" t="s">
        <v>62</v>
      </c>
      <c r="C465" s="285">
        <f>COMPONENTES!$F$16</f>
        <v>5</v>
      </c>
      <c r="D465" s="285">
        <f>COMPONENTES!$F$16</f>
        <v>5</v>
      </c>
      <c r="E465" s="292"/>
      <c r="F465" s="292"/>
      <c r="G465" s="292"/>
      <c r="H465" s="292"/>
      <c r="I465" s="293"/>
      <c r="J465" s="208"/>
      <c r="K465" s="208"/>
    </row>
    <row r="466" spans="1:11" ht="15.75" thickBot="1" x14ac:dyDescent="0.3">
      <c r="A466" s="434"/>
      <c r="B466" s="286"/>
      <c r="C466" s="287"/>
      <c r="D466" s="287"/>
      <c r="E466" s="287"/>
      <c r="F466" s="287"/>
      <c r="G466" s="287"/>
      <c r="H466" s="287"/>
      <c r="I466" s="310"/>
      <c r="J466" s="208"/>
      <c r="K466" s="208"/>
    </row>
    <row r="467" spans="1:11" x14ac:dyDescent="0.25">
      <c r="A467" s="434"/>
      <c r="B467" s="279" t="s">
        <v>123</v>
      </c>
      <c r="C467" s="280">
        <v>1</v>
      </c>
      <c r="D467" s="289"/>
      <c r="E467" s="289"/>
      <c r="F467" s="289"/>
      <c r="G467" s="289"/>
      <c r="H467" s="289"/>
      <c r="I467" s="280"/>
      <c r="J467" s="208"/>
      <c r="K467" s="208"/>
    </row>
    <row r="468" spans="1:11" x14ac:dyDescent="0.25">
      <c r="A468" s="434"/>
      <c r="B468" s="281" t="s">
        <v>124</v>
      </c>
      <c r="C468" s="282">
        <v>1</v>
      </c>
      <c r="D468" s="290"/>
      <c r="E468" s="290"/>
      <c r="F468" s="290"/>
      <c r="G468" s="290"/>
      <c r="H468" s="290"/>
      <c r="I468" s="282"/>
      <c r="J468" s="208"/>
      <c r="K468" s="208"/>
    </row>
    <row r="469" spans="1:11" x14ac:dyDescent="0.25">
      <c r="A469" s="434"/>
      <c r="B469" s="281" t="s">
        <v>126</v>
      </c>
      <c r="C469" s="282">
        <v>2</v>
      </c>
      <c r="D469" s="290"/>
      <c r="E469" s="290"/>
      <c r="F469" s="290"/>
      <c r="G469" s="290"/>
      <c r="H469" s="290"/>
      <c r="I469" s="282"/>
      <c r="J469" s="208"/>
      <c r="K469" s="208"/>
    </row>
    <row r="470" spans="1:11" x14ac:dyDescent="0.25">
      <c r="A470" s="434"/>
      <c r="B470" s="281" t="s">
        <v>125</v>
      </c>
      <c r="C470" s="282">
        <v>2</v>
      </c>
      <c r="D470" s="290"/>
      <c r="E470" s="290"/>
      <c r="F470" s="290"/>
      <c r="G470" s="290"/>
      <c r="H470" s="290"/>
      <c r="I470" s="282"/>
      <c r="J470" s="208"/>
      <c r="K470" s="208"/>
    </row>
    <row r="471" spans="1:11" x14ac:dyDescent="0.25">
      <c r="A471" s="434"/>
      <c r="B471" s="281" t="s">
        <v>127</v>
      </c>
      <c r="C471" s="282">
        <v>2</v>
      </c>
      <c r="D471" s="290"/>
      <c r="E471" s="290"/>
      <c r="F471" s="290"/>
      <c r="G471" s="290"/>
      <c r="H471" s="290"/>
      <c r="I471" s="282"/>
      <c r="J471" s="208"/>
      <c r="K471" s="208"/>
    </row>
    <row r="472" spans="1:11" x14ac:dyDescent="0.25">
      <c r="A472" s="434"/>
      <c r="B472" s="281" t="s">
        <v>140</v>
      </c>
      <c r="C472" s="282">
        <v>3</v>
      </c>
      <c r="D472" s="290"/>
      <c r="E472" s="290"/>
      <c r="F472" s="290"/>
      <c r="G472" s="290"/>
      <c r="H472" s="290"/>
      <c r="I472" s="282"/>
      <c r="J472" s="208"/>
      <c r="K472" s="208"/>
    </row>
    <row r="473" spans="1:11" x14ac:dyDescent="0.25">
      <c r="A473" s="434"/>
      <c r="B473" s="291" t="s">
        <v>133</v>
      </c>
      <c r="C473" s="136">
        <f>C467*C468*(C469+C470+C471+C472)*C474</f>
        <v>27</v>
      </c>
      <c r="D473" s="309"/>
      <c r="E473" s="309"/>
      <c r="F473" s="309"/>
      <c r="G473" s="309"/>
      <c r="H473" s="309"/>
      <c r="I473" s="130"/>
      <c r="J473" s="208"/>
      <c r="K473" s="208"/>
    </row>
    <row r="474" spans="1:11" ht="15.75" thickBot="1" x14ac:dyDescent="0.3">
      <c r="A474" s="434"/>
      <c r="B474" s="284" t="s">
        <v>62</v>
      </c>
      <c r="C474" s="285">
        <f>COMPONENTES!$F$17</f>
        <v>3</v>
      </c>
      <c r="D474" s="292"/>
      <c r="E474" s="292"/>
      <c r="F474" s="292"/>
      <c r="G474" s="292"/>
      <c r="H474" s="292"/>
      <c r="I474" s="293"/>
      <c r="J474" s="208"/>
      <c r="K474" s="208"/>
    </row>
    <row r="475" spans="1:11" ht="15.75" thickBot="1" x14ac:dyDescent="0.3">
      <c r="A475" s="434"/>
      <c r="B475" s="286"/>
      <c r="C475" s="306"/>
      <c r="D475" s="287"/>
      <c r="E475" s="287"/>
      <c r="F475" s="287"/>
      <c r="G475" s="287"/>
      <c r="H475" s="287"/>
      <c r="I475" s="307"/>
      <c r="J475" s="208"/>
      <c r="K475" s="208"/>
    </row>
    <row r="476" spans="1:11" x14ac:dyDescent="0.25">
      <c r="A476" s="434"/>
      <c r="B476" s="279" t="s">
        <v>123</v>
      </c>
      <c r="C476" s="280">
        <v>-1</v>
      </c>
      <c r="D476" s="280">
        <v>-1</v>
      </c>
      <c r="E476" s="280"/>
      <c r="F476" s="280"/>
      <c r="G476" s="280"/>
      <c r="H476" s="280"/>
      <c r="I476" s="280"/>
      <c r="J476" s="208"/>
      <c r="K476" s="208"/>
    </row>
    <row r="477" spans="1:11" x14ac:dyDescent="0.25">
      <c r="A477" s="434"/>
      <c r="B477" s="281" t="s">
        <v>124</v>
      </c>
      <c r="C477" s="282">
        <v>1</v>
      </c>
      <c r="D477" s="282">
        <v>1</v>
      </c>
      <c r="E477" s="282"/>
      <c r="F477" s="282"/>
      <c r="G477" s="282"/>
      <c r="H477" s="282"/>
      <c r="I477" s="282"/>
      <c r="J477" s="208"/>
      <c r="K477" s="208"/>
    </row>
    <row r="478" spans="1:11" x14ac:dyDescent="0.25">
      <c r="A478" s="434"/>
      <c r="B478" s="281" t="s">
        <v>126</v>
      </c>
      <c r="C478" s="282">
        <v>2</v>
      </c>
      <c r="D478" s="282">
        <v>2</v>
      </c>
      <c r="E478" s="282"/>
      <c r="F478" s="282"/>
      <c r="G478" s="282"/>
      <c r="H478" s="282"/>
      <c r="I478" s="282"/>
      <c r="J478" s="208"/>
      <c r="K478" s="208"/>
    </row>
    <row r="479" spans="1:11" x14ac:dyDescent="0.25">
      <c r="A479" s="434"/>
      <c r="B479" s="281" t="s">
        <v>125</v>
      </c>
      <c r="C479" s="282">
        <v>2</v>
      </c>
      <c r="D479" s="282">
        <v>1</v>
      </c>
      <c r="E479" s="282"/>
      <c r="F479" s="282"/>
      <c r="G479" s="282"/>
      <c r="H479" s="282"/>
      <c r="I479" s="282"/>
      <c r="J479" s="208"/>
      <c r="K479" s="208"/>
    </row>
    <row r="480" spans="1:11" x14ac:dyDescent="0.25">
      <c r="A480" s="434"/>
      <c r="B480" s="281" t="s">
        <v>127</v>
      </c>
      <c r="C480" s="282">
        <v>1</v>
      </c>
      <c r="D480" s="282">
        <v>1</v>
      </c>
      <c r="E480" s="282"/>
      <c r="F480" s="282"/>
      <c r="G480" s="282"/>
      <c r="H480" s="282"/>
      <c r="I480" s="282"/>
      <c r="J480" s="208"/>
      <c r="K480" s="208"/>
    </row>
    <row r="481" spans="1:11" x14ac:dyDescent="0.25">
      <c r="A481" s="434"/>
      <c r="B481" s="281" t="s">
        <v>140</v>
      </c>
      <c r="C481" s="282">
        <v>2</v>
      </c>
      <c r="D481" s="282">
        <v>2</v>
      </c>
      <c r="E481" s="282"/>
      <c r="F481" s="282"/>
      <c r="G481" s="282"/>
      <c r="H481" s="282"/>
      <c r="I481" s="282"/>
      <c r="J481" s="208"/>
      <c r="K481" s="208"/>
    </row>
    <row r="482" spans="1:11" ht="21" x14ac:dyDescent="0.25">
      <c r="A482" s="434"/>
      <c r="B482" s="291" t="s">
        <v>138</v>
      </c>
      <c r="C482" s="129">
        <f>C476*C477*(C478+C479+C480+C481)*C483</f>
        <v>-28</v>
      </c>
      <c r="D482" s="129">
        <f>D476*D477*(D478+D479+D480+D481)*D483</f>
        <v>-24</v>
      </c>
      <c r="E482" s="311"/>
      <c r="F482" s="311"/>
      <c r="G482" s="311"/>
      <c r="H482" s="311"/>
      <c r="I482" s="130"/>
      <c r="J482" s="208"/>
      <c r="K482" s="208"/>
    </row>
    <row r="483" spans="1:11" ht="15.75" thickBot="1" x14ac:dyDescent="0.3">
      <c r="A483" s="434"/>
      <c r="B483" s="284" t="s">
        <v>62</v>
      </c>
      <c r="C483" s="285">
        <f>COMPONENTES!$F$19</f>
        <v>4</v>
      </c>
      <c r="D483" s="285">
        <f>COMPONENTES!$F$19</f>
        <v>4</v>
      </c>
      <c r="E483" s="285"/>
      <c r="F483" s="285"/>
      <c r="G483" s="285"/>
      <c r="H483" s="285"/>
      <c r="I483" s="293"/>
      <c r="J483" s="208"/>
      <c r="K483" s="208"/>
    </row>
    <row r="484" spans="1:11" ht="15.75" thickBot="1" x14ac:dyDescent="0.3">
      <c r="A484" s="434"/>
      <c r="B484" s="286"/>
      <c r="C484" s="306"/>
      <c r="D484" s="306"/>
      <c r="E484" s="306"/>
      <c r="F484" s="306"/>
      <c r="G484" s="306"/>
      <c r="H484" s="306"/>
      <c r="I484" s="307"/>
      <c r="J484" s="208"/>
      <c r="K484" s="208"/>
    </row>
    <row r="485" spans="1:11" x14ac:dyDescent="0.25">
      <c r="A485" s="434"/>
      <c r="B485" s="279" t="s">
        <v>123</v>
      </c>
      <c r="C485" s="289"/>
      <c r="D485" s="280">
        <v>-1</v>
      </c>
      <c r="E485" s="280">
        <v>-1</v>
      </c>
      <c r="F485" s="280">
        <v>-1</v>
      </c>
      <c r="G485" s="280">
        <v>-1</v>
      </c>
      <c r="H485" s="280">
        <v>-1</v>
      </c>
      <c r="I485" s="280">
        <v>-1</v>
      </c>
      <c r="J485" s="208"/>
      <c r="K485" s="208"/>
    </row>
    <row r="486" spans="1:11" x14ac:dyDescent="0.25">
      <c r="A486" s="434"/>
      <c r="B486" s="281" t="s">
        <v>124</v>
      </c>
      <c r="C486" s="290"/>
      <c r="D486" s="282">
        <v>1</v>
      </c>
      <c r="E486" s="282">
        <v>1</v>
      </c>
      <c r="F486" s="282">
        <v>1</v>
      </c>
      <c r="G486" s="282">
        <v>1</v>
      </c>
      <c r="H486" s="282">
        <v>1</v>
      </c>
      <c r="I486" s="282">
        <v>0.1</v>
      </c>
      <c r="J486" s="208"/>
      <c r="K486" s="208"/>
    </row>
    <row r="487" spans="1:11" x14ac:dyDescent="0.25">
      <c r="A487" s="434"/>
      <c r="B487" s="281" t="s">
        <v>126</v>
      </c>
      <c r="C487" s="290"/>
      <c r="D487" s="282">
        <v>2</v>
      </c>
      <c r="E487" s="282">
        <v>1</v>
      </c>
      <c r="F487" s="282">
        <v>1</v>
      </c>
      <c r="G487" s="282">
        <v>1</v>
      </c>
      <c r="H487" s="282">
        <v>1</v>
      </c>
      <c r="I487" s="282">
        <v>1</v>
      </c>
      <c r="J487" s="208"/>
      <c r="K487" s="208"/>
    </row>
    <row r="488" spans="1:11" x14ac:dyDescent="0.25">
      <c r="A488" s="434"/>
      <c r="B488" s="281" t="s">
        <v>125</v>
      </c>
      <c r="C488" s="290"/>
      <c r="D488" s="282">
        <v>1</v>
      </c>
      <c r="E488" s="282">
        <v>1</v>
      </c>
      <c r="F488" s="282">
        <v>1</v>
      </c>
      <c r="G488" s="282">
        <v>1</v>
      </c>
      <c r="H488" s="282">
        <v>1</v>
      </c>
      <c r="I488" s="282">
        <v>1</v>
      </c>
      <c r="J488" s="208"/>
      <c r="K488" s="208"/>
    </row>
    <row r="489" spans="1:11" x14ac:dyDescent="0.25">
      <c r="A489" s="434"/>
      <c r="B489" s="281" t="s">
        <v>127</v>
      </c>
      <c r="C489" s="290"/>
      <c r="D489" s="282">
        <v>1</v>
      </c>
      <c r="E489" s="282">
        <v>1</v>
      </c>
      <c r="F489" s="282">
        <v>1</v>
      </c>
      <c r="G489" s="282">
        <v>1</v>
      </c>
      <c r="H489" s="282">
        <v>1</v>
      </c>
      <c r="I489" s="282">
        <v>1</v>
      </c>
      <c r="J489" s="208"/>
      <c r="K489" s="208"/>
    </row>
    <row r="490" spans="1:11" x14ac:dyDescent="0.25">
      <c r="A490" s="434"/>
      <c r="B490" s="281" t="s">
        <v>140</v>
      </c>
      <c r="C490" s="290"/>
      <c r="D490" s="282">
        <v>2</v>
      </c>
      <c r="E490" s="282">
        <v>2</v>
      </c>
      <c r="F490" s="282">
        <v>2</v>
      </c>
      <c r="G490" s="282">
        <v>2</v>
      </c>
      <c r="H490" s="282">
        <v>2</v>
      </c>
      <c r="I490" s="282">
        <v>1</v>
      </c>
      <c r="J490" s="208"/>
      <c r="K490" s="208"/>
    </row>
    <row r="491" spans="1:11" x14ac:dyDescent="0.25">
      <c r="A491" s="434"/>
      <c r="B491" s="291" t="s">
        <v>72</v>
      </c>
      <c r="C491" s="290"/>
      <c r="D491" s="129">
        <f t="shared" ref="D491:I491" si="38">D485*D486*(D487+D488+D489+D490)*D492</f>
        <v>-30</v>
      </c>
      <c r="E491" s="129">
        <f t="shared" si="38"/>
        <v>-25</v>
      </c>
      <c r="F491" s="129">
        <f t="shared" si="38"/>
        <v>-25</v>
      </c>
      <c r="G491" s="129">
        <f t="shared" si="38"/>
        <v>-25</v>
      </c>
      <c r="H491" s="129">
        <f t="shared" si="38"/>
        <v>-25</v>
      </c>
      <c r="I491" s="129">
        <f t="shared" si="38"/>
        <v>-2</v>
      </c>
      <c r="J491" s="208"/>
      <c r="K491" s="208"/>
    </row>
    <row r="492" spans="1:11" ht="15.75" thickBot="1" x14ac:dyDescent="0.3">
      <c r="A492" s="434"/>
      <c r="B492" s="284" t="s">
        <v>62</v>
      </c>
      <c r="C492" s="292"/>
      <c r="D492" s="285">
        <f>COMPONENTES!$F$18</f>
        <v>5</v>
      </c>
      <c r="E492" s="285">
        <f>COMPONENTES!$F$18</f>
        <v>5</v>
      </c>
      <c r="F492" s="285">
        <f>COMPONENTES!$F$18</f>
        <v>5</v>
      </c>
      <c r="G492" s="285">
        <f>COMPONENTES!$F$18</f>
        <v>5</v>
      </c>
      <c r="H492" s="285">
        <f>COMPONENTES!$F$18</f>
        <v>5</v>
      </c>
      <c r="I492" s="285">
        <f>COMPONENTES!$F$18</f>
        <v>5</v>
      </c>
      <c r="J492" s="208"/>
      <c r="K492" s="208"/>
    </row>
    <row r="493" spans="1:11" ht="15.75" thickBot="1" x14ac:dyDescent="0.3">
      <c r="A493" s="301"/>
      <c r="B493" s="300"/>
      <c r="C493" s="287"/>
      <c r="D493" s="306"/>
      <c r="E493" s="306"/>
      <c r="F493" s="306"/>
      <c r="G493" s="306"/>
      <c r="H493" s="306"/>
      <c r="I493" s="286"/>
      <c r="J493" s="208"/>
      <c r="K493" s="208"/>
    </row>
    <row r="494" spans="1:11" x14ac:dyDescent="0.25">
      <c r="A494" s="433" t="s">
        <v>59</v>
      </c>
      <c r="B494" s="279" t="s">
        <v>123</v>
      </c>
      <c r="C494" s="289"/>
      <c r="D494" s="289"/>
      <c r="E494" s="280">
        <v>-1</v>
      </c>
      <c r="F494" s="280">
        <v>-1</v>
      </c>
      <c r="G494" s="289"/>
      <c r="H494" s="289"/>
      <c r="I494" s="280"/>
      <c r="J494" s="208"/>
      <c r="K494" s="208"/>
    </row>
    <row r="495" spans="1:11" x14ac:dyDescent="0.25">
      <c r="A495" s="434"/>
      <c r="B495" s="281" t="s">
        <v>124</v>
      </c>
      <c r="C495" s="290"/>
      <c r="D495" s="290"/>
      <c r="E495" s="282">
        <v>0.5</v>
      </c>
      <c r="F495" s="282">
        <v>0.5</v>
      </c>
      <c r="G495" s="290"/>
      <c r="H495" s="290"/>
      <c r="I495" s="282"/>
      <c r="J495" s="208"/>
      <c r="K495" s="208"/>
    </row>
    <row r="496" spans="1:11" x14ac:dyDescent="0.25">
      <c r="A496" s="434"/>
      <c r="B496" s="281" t="s">
        <v>126</v>
      </c>
      <c r="C496" s="290"/>
      <c r="D496" s="290"/>
      <c r="E496" s="282">
        <v>1</v>
      </c>
      <c r="F496" s="282">
        <v>1</v>
      </c>
      <c r="G496" s="290"/>
      <c r="H496" s="290"/>
      <c r="I496" s="282"/>
      <c r="J496" s="208"/>
      <c r="K496" s="208"/>
    </row>
    <row r="497" spans="1:11" x14ac:dyDescent="0.25">
      <c r="A497" s="434"/>
      <c r="B497" s="281" t="s">
        <v>125</v>
      </c>
      <c r="C497" s="290"/>
      <c r="D497" s="290"/>
      <c r="E497" s="282">
        <v>1</v>
      </c>
      <c r="F497" s="282">
        <v>1</v>
      </c>
      <c r="G497" s="290"/>
      <c r="H497" s="290"/>
      <c r="I497" s="282"/>
      <c r="J497" s="208"/>
      <c r="K497" s="208"/>
    </row>
    <row r="498" spans="1:11" x14ac:dyDescent="0.25">
      <c r="A498" s="434"/>
      <c r="B498" s="281" t="s">
        <v>127</v>
      </c>
      <c r="C498" s="290"/>
      <c r="D498" s="290"/>
      <c r="E498" s="282">
        <v>1</v>
      </c>
      <c r="F498" s="282">
        <v>1</v>
      </c>
      <c r="G498" s="290"/>
      <c r="H498" s="290"/>
      <c r="I498" s="282"/>
      <c r="J498" s="208"/>
      <c r="K498" s="208"/>
    </row>
    <row r="499" spans="1:11" x14ac:dyDescent="0.25">
      <c r="A499" s="434"/>
      <c r="B499" s="281" t="s">
        <v>140</v>
      </c>
      <c r="C499" s="290"/>
      <c r="D499" s="290"/>
      <c r="E499" s="282">
        <v>2</v>
      </c>
      <c r="F499" s="282">
        <v>2</v>
      </c>
      <c r="G499" s="290"/>
      <c r="H499" s="290"/>
      <c r="I499" s="282"/>
      <c r="J499" s="208"/>
      <c r="K499" s="208"/>
    </row>
    <row r="500" spans="1:11" x14ac:dyDescent="0.25">
      <c r="A500" s="434"/>
      <c r="B500" s="291" t="s">
        <v>390</v>
      </c>
      <c r="C500" s="311"/>
      <c r="D500" s="311"/>
      <c r="E500" s="129">
        <f>E494*E495*(E496+E497+E498+E499)*E501</f>
        <v>-15</v>
      </c>
      <c r="F500" s="129">
        <f>F494*F495*(F496+F497+F498+F499)*F501</f>
        <v>-15</v>
      </c>
      <c r="G500" s="311"/>
      <c r="H500" s="311"/>
      <c r="I500" s="130"/>
      <c r="J500" s="208"/>
      <c r="K500" s="208"/>
    </row>
    <row r="501" spans="1:11" ht="15.75" thickBot="1" x14ac:dyDescent="0.3">
      <c r="A501" s="434"/>
      <c r="B501" s="284" t="s">
        <v>62</v>
      </c>
      <c r="C501" s="312"/>
      <c r="D501" s="292"/>
      <c r="E501" s="285">
        <f>COMPONENTES!$F$20</f>
        <v>6</v>
      </c>
      <c r="F501" s="285">
        <f>COMPONENTES!$F$20</f>
        <v>6</v>
      </c>
      <c r="G501" s="292"/>
      <c r="H501" s="292"/>
      <c r="I501" s="293"/>
      <c r="J501" s="208"/>
      <c r="K501" s="208"/>
    </row>
    <row r="502" spans="1:11" ht="15.75" thickBot="1" x14ac:dyDescent="0.3">
      <c r="A502" s="434"/>
      <c r="B502" s="286"/>
      <c r="C502" s="287"/>
      <c r="D502" s="287"/>
      <c r="E502" s="287"/>
      <c r="F502" s="287"/>
      <c r="G502" s="287"/>
      <c r="H502" s="287"/>
      <c r="I502" s="313"/>
      <c r="J502" s="208"/>
      <c r="K502" s="208"/>
    </row>
    <row r="503" spans="1:11" x14ac:dyDescent="0.25">
      <c r="A503" s="434"/>
      <c r="B503" s="279" t="s">
        <v>123</v>
      </c>
      <c r="C503" s="289"/>
      <c r="D503" s="289"/>
      <c r="E503" s="280">
        <v>-1</v>
      </c>
      <c r="F503" s="280">
        <v>-1</v>
      </c>
      <c r="G503" s="289"/>
      <c r="H503" s="289"/>
      <c r="I503" s="280">
        <v>-1</v>
      </c>
      <c r="J503" s="208"/>
      <c r="K503" s="208"/>
    </row>
    <row r="504" spans="1:11" x14ac:dyDescent="0.25">
      <c r="A504" s="434"/>
      <c r="B504" s="281" t="s">
        <v>124</v>
      </c>
      <c r="C504" s="290"/>
      <c r="D504" s="290"/>
      <c r="E504" s="282">
        <v>0.5</v>
      </c>
      <c r="F504" s="282">
        <v>0.5</v>
      </c>
      <c r="G504" s="290"/>
      <c r="H504" s="290"/>
      <c r="I504" s="282">
        <v>0.5</v>
      </c>
      <c r="J504" s="208"/>
      <c r="K504" s="208"/>
    </row>
    <row r="505" spans="1:11" x14ac:dyDescent="0.25">
      <c r="A505" s="434"/>
      <c r="B505" s="281" t="s">
        <v>126</v>
      </c>
      <c r="C505" s="290"/>
      <c r="D505" s="290"/>
      <c r="E505" s="282">
        <v>1</v>
      </c>
      <c r="F505" s="282">
        <v>1</v>
      </c>
      <c r="G505" s="290"/>
      <c r="H505" s="290"/>
      <c r="I505" s="282">
        <v>1</v>
      </c>
      <c r="J505" s="208"/>
      <c r="K505" s="208"/>
    </row>
    <row r="506" spans="1:11" x14ac:dyDescent="0.25">
      <c r="A506" s="434"/>
      <c r="B506" s="281" t="s">
        <v>125</v>
      </c>
      <c r="C506" s="290"/>
      <c r="D506" s="290"/>
      <c r="E506" s="282">
        <v>1</v>
      </c>
      <c r="F506" s="282">
        <v>1</v>
      </c>
      <c r="G506" s="290"/>
      <c r="H506" s="290"/>
      <c r="I506" s="282">
        <v>1</v>
      </c>
      <c r="J506" s="208"/>
      <c r="K506" s="208"/>
    </row>
    <row r="507" spans="1:11" x14ac:dyDescent="0.25">
      <c r="A507" s="434"/>
      <c r="B507" s="281" t="s">
        <v>127</v>
      </c>
      <c r="C507" s="290"/>
      <c r="D507" s="290"/>
      <c r="E507" s="282">
        <v>2</v>
      </c>
      <c r="F507" s="282">
        <v>2</v>
      </c>
      <c r="G507" s="290"/>
      <c r="H507" s="290"/>
      <c r="I507" s="282">
        <v>2</v>
      </c>
      <c r="J507" s="208"/>
      <c r="K507" s="208"/>
    </row>
    <row r="508" spans="1:11" x14ac:dyDescent="0.25">
      <c r="A508" s="434"/>
      <c r="B508" s="281" t="s">
        <v>140</v>
      </c>
      <c r="C508" s="290"/>
      <c r="D508" s="290"/>
      <c r="E508" s="282">
        <v>2</v>
      </c>
      <c r="F508" s="282">
        <v>1</v>
      </c>
      <c r="G508" s="290"/>
      <c r="H508" s="290"/>
      <c r="I508" s="282">
        <v>1</v>
      </c>
      <c r="J508" s="208"/>
      <c r="K508" s="208"/>
    </row>
    <row r="509" spans="1:11" ht="21" x14ac:dyDescent="0.25">
      <c r="A509" s="434"/>
      <c r="B509" s="283" t="s">
        <v>382</v>
      </c>
      <c r="C509" s="296"/>
      <c r="D509" s="296"/>
      <c r="E509" s="129">
        <f>E503*E504*(E505+E506+E507+E508)*E510</f>
        <v>-18</v>
      </c>
      <c r="F509" s="129">
        <f>F503*F504*(F505+F506+F507+F508)*F510</f>
        <v>-15</v>
      </c>
      <c r="G509" s="296"/>
      <c r="H509" s="296"/>
      <c r="I509" s="129">
        <f>I503*I504*(I505+I506+I507+I508)*I510</f>
        <v>-15</v>
      </c>
      <c r="J509" s="208"/>
      <c r="K509" s="208"/>
    </row>
    <row r="510" spans="1:11" ht="15.75" thickBot="1" x14ac:dyDescent="0.3">
      <c r="A510" s="434"/>
      <c r="B510" s="284" t="s">
        <v>62</v>
      </c>
      <c r="C510" s="292"/>
      <c r="D510" s="292"/>
      <c r="E510" s="285">
        <f>COMPONENTES!$F$21</f>
        <v>6</v>
      </c>
      <c r="F510" s="285">
        <f>COMPONENTES!$F$21</f>
        <v>6</v>
      </c>
      <c r="G510" s="292"/>
      <c r="H510" s="292"/>
      <c r="I510" s="285">
        <f>COMPONENTES!$F$21</f>
        <v>6</v>
      </c>
      <c r="J510" s="208"/>
      <c r="K510" s="208"/>
    </row>
    <row r="511" spans="1:11" ht="15.75" thickBot="1" x14ac:dyDescent="0.3">
      <c r="A511" s="434"/>
      <c r="B511" s="286"/>
      <c r="C511" s="287"/>
      <c r="D511" s="287"/>
      <c r="E511" s="287"/>
      <c r="F511" s="287"/>
      <c r="G511" s="287"/>
      <c r="H511" s="287"/>
      <c r="I511" s="313"/>
      <c r="J511" s="208"/>
      <c r="K511" s="208"/>
    </row>
    <row r="512" spans="1:11" x14ac:dyDescent="0.25">
      <c r="A512" s="434"/>
      <c r="B512" s="279" t="s">
        <v>123</v>
      </c>
      <c r="C512" s="280">
        <v>-1</v>
      </c>
      <c r="D512" s="280">
        <v>-1</v>
      </c>
      <c r="E512" s="280">
        <v>-1</v>
      </c>
      <c r="F512" s="280">
        <v>-1</v>
      </c>
      <c r="G512" s="280">
        <v>-1</v>
      </c>
      <c r="H512" s="280">
        <v>-1</v>
      </c>
      <c r="I512" s="280">
        <v>-1</v>
      </c>
      <c r="J512" s="208"/>
      <c r="K512" s="208"/>
    </row>
    <row r="513" spans="1:11" x14ac:dyDescent="0.25">
      <c r="A513" s="434"/>
      <c r="B513" s="281" t="s">
        <v>124</v>
      </c>
      <c r="C513" s="282">
        <v>0.5</v>
      </c>
      <c r="D513" s="282">
        <v>0.5</v>
      </c>
      <c r="E513" s="282">
        <v>0.5</v>
      </c>
      <c r="F513" s="282">
        <v>0.5</v>
      </c>
      <c r="G513" s="282">
        <v>0.5</v>
      </c>
      <c r="H513" s="282">
        <v>0.5</v>
      </c>
      <c r="I513" s="282">
        <v>0.5</v>
      </c>
      <c r="J513" s="208"/>
      <c r="K513" s="208"/>
    </row>
    <row r="514" spans="1:11" x14ac:dyDescent="0.25">
      <c r="A514" s="434"/>
      <c r="B514" s="281" t="s">
        <v>126</v>
      </c>
      <c r="C514" s="282">
        <v>2</v>
      </c>
      <c r="D514" s="282">
        <v>2</v>
      </c>
      <c r="E514" s="282">
        <v>1</v>
      </c>
      <c r="F514" s="282">
        <v>1</v>
      </c>
      <c r="G514" s="282">
        <v>1</v>
      </c>
      <c r="H514" s="282">
        <v>1</v>
      </c>
      <c r="I514" s="282">
        <v>2</v>
      </c>
      <c r="J514" s="208"/>
      <c r="K514" s="208"/>
    </row>
    <row r="515" spans="1:11" x14ac:dyDescent="0.25">
      <c r="A515" s="434"/>
      <c r="B515" s="281" t="s">
        <v>125</v>
      </c>
      <c r="C515" s="282">
        <v>2</v>
      </c>
      <c r="D515" s="282">
        <v>2</v>
      </c>
      <c r="E515" s="282">
        <v>1</v>
      </c>
      <c r="F515" s="282">
        <v>1</v>
      </c>
      <c r="G515" s="282">
        <v>1</v>
      </c>
      <c r="H515" s="282">
        <v>1</v>
      </c>
      <c r="I515" s="282">
        <v>2</v>
      </c>
      <c r="J515" s="208"/>
      <c r="K515" s="208"/>
    </row>
    <row r="516" spans="1:11" x14ac:dyDescent="0.25">
      <c r="A516" s="434"/>
      <c r="B516" s="281" t="s">
        <v>127</v>
      </c>
      <c r="C516" s="282">
        <v>2</v>
      </c>
      <c r="D516" s="282">
        <v>1</v>
      </c>
      <c r="E516" s="282">
        <v>2</v>
      </c>
      <c r="F516" s="282">
        <v>1</v>
      </c>
      <c r="G516" s="282">
        <v>1</v>
      </c>
      <c r="H516" s="282">
        <v>1</v>
      </c>
      <c r="I516" s="282">
        <v>1</v>
      </c>
      <c r="J516" s="208"/>
      <c r="K516" s="208"/>
    </row>
    <row r="517" spans="1:11" x14ac:dyDescent="0.25">
      <c r="A517" s="434"/>
      <c r="B517" s="281" t="s">
        <v>140</v>
      </c>
      <c r="C517" s="282">
        <v>2</v>
      </c>
      <c r="D517" s="282">
        <v>1</v>
      </c>
      <c r="E517" s="282">
        <v>2</v>
      </c>
      <c r="F517" s="282">
        <v>1</v>
      </c>
      <c r="G517" s="282">
        <v>1</v>
      </c>
      <c r="H517" s="282">
        <v>1</v>
      </c>
      <c r="I517" s="282">
        <v>1</v>
      </c>
      <c r="J517" s="208"/>
      <c r="K517" s="208"/>
    </row>
    <row r="518" spans="1:11" ht="31.5" x14ac:dyDescent="0.25">
      <c r="A518" s="434"/>
      <c r="B518" s="291" t="s">
        <v>391</v>
      </c>
      <c r="C518" s="129">
        <f t="shared" ref="C518:I518" si="39">C512*C513*(C514+C515+C516+C517)*C519</f>
        <v>-40</v>
      </c>
      <c r="D518" s="129">
        <f t="shared" si="39"/>
        <v>-30</v>
      </c>
      <c r="E518" s="129">
        <f t="shared" si="39"/>
        <v>-30</v>
      </c>
      <c r="F518" s="129">
        <f t="shared" si="39"/>
        <v>-20</v>
      </c>
      <c r="G518" s="129">
        <f t="shared" si="39"/>
        <v>-20</v>
      </c>
      <c r="H518" s="129">
        <f t="shared" si="39"/>
        <v>-20</v>
      </c>
      <c r="I518" s="129">
        <f t="shared" si="39"/>
        <v>-30</v>
      </c>
      <c r="J518" s="208"/>
      <c r="K518" s="208"/>
    </row>
    <row r="519" spans="1:11" ht="15.75" thickBot="1" x14ac:dyDescent="0.3">
      <c r="A519" s="434"/>
      <c r="B519" s="284" t="s">
        <v>62</v>
      </c>
      <c r="C519" s="285">
        <f>COMPONENTES!$F$22</f>
        <v>10</v>
      </c>
      <c r="D519" s="285">
        <f>COMPONENTES!$F$22</f>
        <v>10</v>
      </c>
      <c r="E519" s="285">
        <f>COMPONENTES!$F$22</f>
        <v>10</v>
      </c>
      <c r="F519" s="285">
        <f>COMPONENTES!$F$22</f>
        <v>10</v>
      </c>
      <c r="G519" s="285">
        <f>COMPONENTES!$F$22</f>
        <v>10</v>
      </c>
      <c r="H519" s="285">
        <f>COMPONENTES!$F$22</f>
        <v>10</v>
      </c>
      <c r="I519" s="285">
        <f>COMPONENTES!$F$22</f>
        <v>10</v>
      </c>
      <c r="J519" s="208"/>
      <c r="K519" s="208"/>
    </row>
    <row r="520" spans="1:11" ht="15.75" thickBot="1" x14ac:dyDescent="0.3">
      <c r="A520" s="434"/>
      <c r="B520" s="286"/>
      <c r="C520" s="287"/>
      <c r="D520" s="287"/>
      <c r="E520" s="287"/>
      <c r="F520" s="287"/>
      <c r="G520" s="287"/>
      <c r="H520" s="287"/>
      <c r="I520" s="313"/>
      <c r="J520" s="208"/>
      <c r="K520" s="208"/>
    </row>
    <row r="521" spans="1:11" x14ac:dyDescent="0.25">
      <c r="A521" s="434"/>
      <c r="B521" s="279" t="s">
        <v>123</v>
      </c>
      <c r="C521" s="280">
        <v>-1</v>
      </c>
      <c r="D521" s="280">
        <v>-1</v>
      </c>
      <c r="E521" s="280">
        <v>-1</v>
      </c>
      <c r="F521" s="280">
        <v>-1</v>
      </c>
      <c r="G521" s="280">
        <v>-1</v>
      </c>
      <c r="H521" s="280">
        <v>-1</v>
      </c>
      <c r="I521" s="280">
        <v>-1</v>
      </c>
      <c r="J521" s="208"/>
      <c r="K521" s="208"/>
    </row>
    <row r="522" spans="1:11" x14ac:dyDescent="0.25">
      <c r="A522" s="434"/>
      <c r="B522" s="281" t="s">
        <v>124</v>
      </c>
      <c r="C522" s="282">
        <v>0.5</v>
      </c>
      <c r="D522" s="282">
        <v>0.5</v>
      </c>
      <c r="E522" s="282">
        <v>1</v>
      </c>
      <c r="F522" s="282">
        <v>1</v>
      </c>
      <c r="G522" s="282">
        <v>0.5</v>
      </c>
      <c r="H522" s="282">
        <v>0.5</v>
      </c>
      <c r="I522" s="282">
        <v>1</v>
      </c>
      <c r="J522" s="208"/>
      <c r="K522" s="208"/>
    </row>
    <row r="523" spans="1:11" x14ac:dyDescent="0.25">
      <c r="A523" s="434"/>
      <c r="B523" s="281" t="s">
        <v>126</v>
      </c>
      <c r="C523" s="282">
        <v>2</v>
      </c>
      <c r="D523" s="282">
        <v>2</v>
      </c>
      <c r="E523" s="282">
        <v>1</v>
      </c>
      <c r="F523" s="282">
        <v>1</v>
      </c>
      <c r="G523" s="282">
        <v>1</v>
      </c>
      <c r="H523" s="282">
        <v>1</v>
      </c>
      <c r="I523" s="282">
        <v>2</v>
      </c>
      <c r="J523" s="208"/>
      <c r="K523" s="208"/>
    </row>
    <row r="524" spans="1:11" x14ac:dyDescent="0.25">
      <c r="A524" s="434"/>
      <c r="B524" s="281" t="s">
        <v>125</v>
      </c>
      <c r="C524" s="282">
        <v>2</v>
      </c>
      <c r="D524" s="282">
        <v>2</v>
      </c>
      <c r="E524" s="282">
        <v>1</v>
      </c>
      <c r="F524" s="282">
        <v>1</v>
      </c>
      <c r="G524" s="282">
        <v>1</v>
      </c>
      <c r="H524" s="282">
        <v>1</v>
      </c>
      <c r="I524" s="282">
        <v>2</v>
      </c>
      <c r="J524" s="208"/>
      <c r="K524" s="208"/>
    </row>
    <row r="525" spans="1:11" x14ac:dyDescent="0.25">
      <c r="A525" s="434"/>
      <c r="B525" s="281" t="s">
        <v>127</v>
      </c>
      <c r="C525" s="282">
        <v>1</v>
      </c>
      <c r="D525" s="282">
        <v>1</v>
      </c>
      <c r="E525" s="282">
        <v>2</v>
      </c>
      <c r="F525" s="282">
        <v>2</v>
      </c>
      <c r="G525" s="282">
        <v>2</v>
      </c>
      <c r="H525" s="282">
        <v>1</v>
      </c>
      <c r="I525" s="282">
        <v>2</v>
      </c>
      <c r="J525" s="208"/>
      <c r="K525" s="208"/>
    </row>
    <row r="526" spans="1:11" x14ac:dyDescent="0.25">
      <c r="A526" s="434"/>
      <c r="B526" s="281" t="s">
        <v>140</v>
      </c>
      <c r="C526" s="282">
        <v>2</v>
      </c>
      <c r="D526" s="282">
        <v>1</v>
      </c>
      <c r="E526" s="282">
        <v>2</v>
      </c>
      <c r="F526" s="282">
        <v>2</v>
      </c>
      <c r="G526" s="282">
        <v>2</v>
      </c>
      <c r="H526" s="282">
        <v>1</v>
      </c>
      <c r="I526" s="282">
        <v>2</v>
      </c>
      <c r="J526" s="208"/>
      <c r="K526" s="208"/>
    </row>
    <row r="527" spans="1:11" x14ac:dyDescent="0.25">
      <c r="A527" s="434"/>
      <c r="B527" s="291" t="s">
        <v>380</v>
      </c>
      <c r="C527" s="129">
        <f t="shared" ref="C527:I527" si="40">C521*C522*(C523+C524+C525+C526)*C528</f>
        <v>-35</v>
      </c>
      <c r="D527" s="129">
        <f t="shared" si="40"/>
        <v>-30</v>
      </c>
      <c r="E527" s="129">
        <f t="shared" si="40"/>
        <v>-60</v>
      </c>
      <c r="F527" s="129">
        <f t="shared" si="40"/>
        <v>-60</v>
      </c>
      <c r="G527" s="129">
        <f t="shared" si="40"/>
        <v>-30</v>
      </c>
      <c r="H527" s="129">
        <f t="shared" si="40"/>
        <v>-20</v>
      </c>
      <c r="I527" s="129">
        <f t="shared" si="40"/>
        <v>-80</v>
      </c>
      <c r="J527" s="208"/>
      <c r="K527" s="208"/>
    </row>
    <row r="528" spans="1:11" ht="15.75" thickBot="1" x14ac:dyDescent="0.3">
      <c r="A528" s="435"/>
      <c r="B528" s="284" t="s">
        <v>62</v>
      </c>
      <c r="C528" s="285">
        <f>COMPONENTES!$F$23</f>
        <v>10</v>
      </c>
      <c r="D528" s="285">
        <f>COMPONENTES!$F$23</f>
        <v>10</v>
      </c>
      <c r="E528" s="285">
        <f>COMPONENTES!$F$23</f>
        <v>10</v>
      </c>
      <c r="F528" s="285">
        <f>COMPONENTES!$F$23</f>
        <v>10</v>
      </c>
      <c r="G528" s="285">
        <f>COMPONENTES!$F$23</f>
        <v>10</v>
      </c>
      <c r="H528" s="285">
        <f>COMPONENTES!$F$23</f>
        <v>10</v>
      </c>
      <c r="I528" s="285">
        <f>COMPONENTES!$F$23</f>
        <v>10</v>
      </c>
      <c r="J528" s="208"/>
      <c r="K528" s="208"/>
    </row>
    <row r="529" spans="1:11" ht="15.75" thickBot="1" x14ac:dyDescent="0.3">
      <c r="A529" s="314"/>
      <c r="B529" s="300"/>
      <c r="C529" s="287"/>
      <c r="D529" s="287"/>
      <c r="E529" s="287"/>
      <c r="F529" s="287"/>
      <c r="G529" s="287"/>
      <c r="H529" s="287"/>
      <c r="I529" s="307"/>
      <c r="J529" s="208"/>
      <c r="K529" s="208"/>
    </row>
    <row r="530" spans="1:11" x14ac:dyDescent="0.25">
      <c r="A530" s="436" t="s">
        <v>88</v>
      </c>
      <c r="B530" s="279" t="s">
        <v>123</v>
      </c>
      <c r="C530" s="280">
        <v>-1</v>
      </c>
      <c r="D530" s="280">
        <v>-1</v>
      </c>
      <c r="E530" s="280"/>
      <c r="F530" s="280">
        <v>-1</v>
      </c>
      <c r="G530" s="280">
        <v>-1</v>
      </c>
      <c r="H530" s="280">
        <v>-1</v>
      </c>
      <c r="I530" s="280">
        <v>-1</v>
      </c>
      <c r="J530" s="208"/>
      <c r="K530" s="208"/>
    </row>
    <row r="531" spans="1:11" x14ac:dyDescent="0.25">
      <c r="A531" s="437"/>
      <c r="B531" s="281" t="s">
        <v>124</v>
      </c>
      <c r="C531" s="282">
        <v>1</v>
      </c>
      <c r="D531" s="282">
        <v>1</v>
      </c>
      <c r="E531" s="282"/>
      <c r="F531" s="282">
        <v>0.5</v>
      </c>
      <c r="G531" s="282">
        <v>0.5</v>
      </c>
      <c r="H531" s="282">
        <v>0.5</v>
      </c>
      <c r="I531" s="282">
        <v>0.5</v>
      </c>
      <c r="J531" s="208"/>
      <c r="K531" s="208"/>
    </row>
    <row r="532" spans="1:11" x14ac:dyDescent="0.25">
      <c r="A532" s="437"/>
      <c r="B532" s="281" t="s">
        <v>126</v>
      </c>
      <c r="C532" s="282">
        <v>2</v>
      </c>
      <c r="D532" s="282">
        <v>2</v>
      </c>
      <c r="E532" s="282"/>
      <c r="F532" s="282">
        <v>1</v>
      </c>
      <c r="G532" s="282">
        <v>1</v>
      </c>
      <c r="H532" s="282">
        <v>1</v>
      </c>
      <c r="I532" s="282">
        <v>2</v>
      </c>
      <c r="J532" s="208"/>
      <c r="K532" s="208"/>
    </row>
    <row r="533" spans="1:11" x14ac:dyDescent="0.25">
      <c r="A533" s="437"/>
      <c r="B533" s="281" t="s">
        <v>125</v>
      </c>
      <c r="C533" s="282">
        <v>2</v>
      </c>
      <c r="D533" s="282">
        <v>2</v>
      </c>
      <c r="E533" s="282"/>
      <c r="F533" s="282">
        <v>1</v>
      </c>
      <c r="G533" s="282">
        <v>1</v>
      </c>
      <c r="H533" s="282">
        <v>1</v>
      </c>
      <c r="I533" s="282">
        <v>2</v>
      </c>
      <c r="J533" s="208"/>
      <c r="K533" s="208"/>
    </row>
    <row r="534" spans="1:11" x14ac:dyDescent="0.25">
      <c r="A534" s="437"/>
      <c r="B534" s="281" t="s">
        <v>127</v>
      </c>
      <c r="C534" s="282">
        <v>2</v>
      </c>
      <c r="D534" s="282">
        <v>2</v>
      </c>
      <c r="E534" s="282"/>
      <c r="F534" s="282">
        <v>2</v>
      </c>
      <c r="G534" s="282">
        <v>1</v>
      </c>
      <c r="H534" s="282">
        <v>2</v>
      </c>
      <c r="I534" s="282">
        <v>2</v>
      </c>
      <c r="J534" s="208"/>
      <c r="K534" s="208"/>
    </row>
    <row r="535" spans="1:11" x14ac:dyDescent="0.25">
      <c r="A535" s="437"/>
      <c r="B535" s="281" t="s">
        <v>140</v>
      </c>
      <c r="C535" s="282">
        <v>2</v>
      </c>
      <c r="D535" s="282">
        <v>2</v>
      </c>
      <c r="E535" s="282"/>
      <c r="F535" s="282">
        <v>1</v>
      </c>
      <c r="G535" s="282">
        <v>1</v>
      </c>
      <c r="H535" s="282">
        <v>2</v>
      </c>
      <c r="I535" s="282">
        <v>2</v>
      </c>
      <c r="J535" s="208"/>
      <c r="K535" s="208"/>
    </row>
    <row r="536" spans="1:11" x14ac:dyDescent="0.25">
      <c r="A536" s="437"/>
      <c r="B536" s="283" t="s">
        <v>74</v>
      </c>
      <c r="C536" s="129">
        <f>C530*C531*(C532+C533+C534+C535)*C537</f>
        <v>-80</v>
      </c>
      <c r="D536" s="129">
        <f t="shared" ref="D536:I536" si="41">D530*D531*(D532+D533+D534+D535)*D537</f>
        <v>-80</v>
      </c>
      <c r="E536" s="130"/>
      <c r="F536" s="129">
        <f t="shared" si="41"/>
        <v>-25</v>
      </c>
      <c r="G536" s="129">
        <f t="shared" si="41"/>
        <v>-20</v>
      </c>
      <c r="H536" s="129">
        <f t="shared" si="41"/>
        <v>-30</v>
      </c>
      <c r="I536" s="129">
        <f t="shared" si="41"/>
        <v>-40</v>
      </c>
      <c r="J536" s="208"/>
      <c r="K536" s="208"/>
    </row>
    <row r="537" spans="1:11" ht="15.75" thickBot="1" x14ac:dyDescent="0.3">
      <c r="A537" s="437"/>
      <c r="B537" s="284" t="s">
        <v>62</v>
      </c>
      <c r="C537" s="285">
        <f>COMPONENTES!$F$24</f>
        <v>10</v>
      </c>
      <c r="D537" s="285">
        <f>COMPONENTES!$F$24</f>
        <v>10</v>
      </c>
      <c r="E537" s="285"/>
      <c r="F537" s="285">
        <f>COMPONENTES!$F$24</f>
        <v>10</v>
      </c>
      <c r="G537" s="285">
        <f>COMPONENTES!$F$24</f>
        <v>10</v>
      </c>
      <c r="H537" s="285">
        <f>COMPONENTES!$F$24</f>
        <v>10</v>
      </c>
      <c r="I537" s="285">
        <f>COMPONENTES!$F$24</f>
        <v>10</v>
      </c>
      <c r="J537" s="208"/>
      <c r="K537" s="208"/>
    </row>
    <row r="538" spans="1:11" ht="15.75" thickBot="1" x14ac:dyDescent="0.3">
      <c r="A538" s="437"/>
      <c r="B538" s="286"/>
      <c r="C538" s="287"/>
      <c r="D538" s="287"/>
      <c r="E538" s="287"/>
      <c r="F538" s="287"/>
      <c r="G538" s="287"/>
      <c r="H538" s="287"/>
      <c r="I538" s="307"/>
      <c r="J538" s="208"/>
      <c r="K538" s="208"/>
    </row>
    <row r="539" spans="1:11" x14ac:dyDescent="0.25">
      <c r="A539" s="437"/>
      <c r="B539" s="279" t="s">
        <v>123</v>
      </c>
      <c r="C539" s="280">
        <v>-1</v>
      </c>
      <c r="D539" s="280">
        <v>-1</v>
      </c>
      <c r="E539" s="280">
        <v>-1</v>
      </c>
      <c r="F539" s="280">
        <v>-1</v>
      </c>
      <c r="G539" s="280">
        <v>-1</v>
      </c>
      <c r="H539" s="280">
        <v>-1</v>
      </c>
      <c r="I539" s="280">
        <v>-1</v>
      </c>
      <c r="J539" s="208"/>
      <c r="K539" s="208"/>
    </row>
    <row r="540" spans="1:11" x14ac:dyDescent="0.25">
      <c r="A540" s="437"/>
      <c r="B540" s="281" t="s">
        <v>124</v>
      </c>
      <c r="C540" s="282">
        <v>1</v>
      </c>
      <c r="D540" s="282">
        <v>0.5</v>
      </c>
      <c r="E540" s="282">
        <v>0.5</v>
      </c>
      <c r="F540" s="282">
        <v>1</v>
      </c>
      <c r="G540" s="282">
        <v>0.1</v>
      </c>
      <c r="H540" s="282">
        <v>0.5</v>
      </c>
      <c r="I540" s="282">
        <v>1</v>
      </c>
      <c r="J540" s="208"/>
      <c r="K540" s="208"/>
    </row>
    <row r="541" spans="1:11" x14ac:dyDescent="0.25">
      <c r="A541" s="437"/>
      <c r="B541" s="281" t="s">
        <v>126</v>
      </c>
      <c r="C541" s="282">
        <v>2</v>
      </c>
      <c r="D541" s="282">
        <v>2</v>
      </c>
      <c r="E541" s="282">
        <v>1</v>
      </c>
      <c r="F541" s="282">
        <v>1</v>
      </c>
      <c r="G541" s="282">
        <v>1</v>
      </c>
      <c r="H541" s="282">
        <v>2</v>
      </c>
      <c r="I541" s="282">
        <v>1</v>
      </c>
      <c r="J541" s="208"/>
      <c r="K541" s="208"/>
    </row>
    <row r="542" spans="1:11" x14ac:dyDescent="0.25">
      <c r="A542" s="437"/>
      <c r="B542" s="281" t="s">
        <v>125</v>
      </c>
      <c r="C542" s="282">
        <v>2</v>
      </c>
      <c r="D542" s="282">
        <v>2</v>
      </c>
      <c r="E542" s="282">
        <v>1</v>
      </c>
      <c r="F542" s="282">
        <v>1</v>
      </c>
      <c r="G542" s="282">
        <v>1</v>
      </c>
      <c r="H542" s="282">
        <v>1</v>
      </c>
      <c r="I542" s="282">
        <v>1</v>
      </c>
      <c r="J542" s="208"/>
      <c r="K542" s="208"/>
    </row>
    <row r="543" spans="1:11" x14ac:dyDescent="0.25">
      <c r="A543" s="437"/>
      <c r="B543" s="281" t="s">
        <v>127</v>
      </c>
      <c r="C543" s="282">
        <v>2</v>
      </c>
      <c r="D543" s="282">
        <v>1</v>
      </c>
      <c r="E543" s="282">
        <v>2</v>
      </c>
      <c r="F543" s="282">
        <v>2</v>
      </c>
      <c r="G543" s="282">
        <v>1</v>
      </c>
      <c r="H543" s="282">
        <v>1</v>
      </c>
      <c r="I543" s="282">
        <v>2</v>
      </c>
      <c r="J543" s="208"/>
      <c r="K543" s="208"/>
    </row>
    <row r="544" spans="1:11" x14ac:dyDescent="0.25">
      <c r="A544" s="437"/>
      <c r="B544" s="281" t="s">
        <v>140</v>
      </c>
      <c r="C544" s="282">
        <v>2</v>
      </c>
      <c r="D544" s="282">
        <v>2</v>
      </c>
      <c r="E544" s="282">
        <v>2</v>
      </c>
      <c r="F544" s="282">
        <v>2</v>
      </c>
      <c r="G544" s="282">
        <v>1</v>
      </c>
      <c r="H544" s="282">
        <v>2</v>
      </c>
      <c r="I544" s="282">
        <v>2</v>
      </c>
      <c r="J544" s="208"/>
      <c r="K544" s="208"/>
    </row>
    <row r="545" spans="1:11" x14ac:dyDescent="0.25">
      <c r="A545" s="437"/>
      <c r="B545" s="283" t="s">
        <v>89</v>
      </c>
      <c r="C545" s="129">
        <f>C539*C540*(C541+C542+C543+C544)*C546</f>
        <v>-80</v>
      </c>
      <c r="D545" s="129">
        <f t="shared" ref="D545:I545" si="42">D539*D540*(D541+D542+D543+D544)*D546</f>
        <v>-35</v>
      </c>
      <c r="E545" s="129">
        <f t="shared" si="42"/>
        <v>-30</v>
      </c>
      <c r="F545" s="129">
        <f t="shared" si="42"/>
        <v>-60</v>
      </c>
      <c r="G545" s="129">
        <f t="shared" si="42"/>
        <v>-4</v>
      </c>
      <c r="H545" s="129">
        <f t="shared" si="42"/>
        <v>-30</v>
      </c>
      <c r="I545" s="129">
        <f t="shared" si="42"/>
        <v>-60</v>
      </c>
      <c r="J545" s="208"/>
      <c r="K545" s="208"/>
    </row>
    <row r="546" spans="1:11" ht="15.75" thickBot="1" x14ac:dyDescent="0.3">
      <c r="A546" s="437"/>
      <c r="B546" s="284" t="s">
        <v>62</v>
      </c>
      <c r="C546" s="285">
        <f>COMPONENTES!$F$25</f>
        <v>10</v>
      </c>
      <c r="D546" s="285">
        <f>COMPONENTES!$F$25</f>
        <v>10</v>
      </c>
      <c r="E546" s="285">
        <f>COMPONENTES!$F$25</f>
        <v>10</v>
      </c>
      <c r="F546" s="285">
        <f>COMPONENTES!$F$25</f>
        <v>10</v>
      </c>
      <c r="G546" s="285">
        <f>COMPONENTES!$F$25</f>
        <v>10</v>
      </c>
      <c r="H546" s="285">
        <f>COMPONENTES!$F$25</f>
        <v>10</v>
      </c>
      <c r="I546" s="285">
        <f>COMPONENTES!$F$25</f>
        <v>10</v>
      </c>
      <c r="J546" s="208"/>
      <c r="K546" s="208"/>
    </row>
    <row r="547" spans="1:11" ht="15.75" thickBot="1" x14ac:dyDescent="0.3">
      <c r="A547" s="437"/>
      <c r="B547" s="315"/>
      <c r="C547" s="316"/>
      <c r="D547" s="316"/>
      <c r="E547" s="316"/>
      <c r="F547" s="316"/>
      <c r="G547" s="316"/>
      <c r="H547" s="316"/>
      <c r="I547" s="307"/>
      <c r="J547" s="208"/>
      <c r="K547" s="208"/>
    </row>
    <row r="548" spans="1:11" x14ac:dyDescent="0.25">
      <c r="A548" s="437"/>
      <c r="B548" s="281" t="s">
        <v>123</v>
      </c>
      <c r="C548" s="280">
        <v>-1</v>
      </c>
      <c r="D548" s="280">
        <v>-1</v>
      </c>
      <c r="E548" s="280">
        <v>-1</v>
      </c>
      <c r="F548" s="280">
        <v>-1</v>
      </c>
      <c r="G548" s="280">
        <v>-1</v>
      </c>
      <c r="H548" s="280">
        <v>-1</v>
      </c>
      <c r="I548" s="280">
        <v>-1</v>
      </c>
      <c r="J548" s="208"/>
      <c r="K548" s="208"/>
    </row>
    <row r="549" spans="1:11" x14ac:dyDescent="0.25">
      <c r="A549" s="437"/>
      <c r="B549" s="281" t="s">
        <v>124</v>
      </c>
      <c r="C549" s="282">
        <v>1</v>
      </c>
      <c r="D549" s="282">
        <v>0.5</v>
      </c>
      <c r="E549" s="282">
        <v>0.5</v>
      </c>
      <c r="F549" s="282">
        <v>1</v>
      </c>
      <c r="G549" s="282">
        <v>0.1</v>
      </c>
      <c r="H549" s="282">
        <v>0.5</v>
      </c>
      <c r="I549" s="282">
        <v>1</v>
      </c>
      <c r="J549" s="208"/>
      <c r="K549" s="208"/>
    </row>
    <row r="550" spans="1:11" x14ac:dyDescent="0.25">
      <c r="A550" s="437"/>
      <c r="B550" s="281" t="s">
        <v>126</v>
      </c>
      <c r="C550" s="282">
        <v>2</v>
      </c>
      <c r="D550" s="282">
        <v>2</v>
      </c>
      <c r="E550" s="282">
        <v>1</v>
      </c>
      <c r="F550" s="282">
        <v>1</v>
      </c>
      <c r="G550" s="282">
        <v>1</v>
      </c>
      <c r="H550" s="282">
        <v>2</v>
      </c>
      <c r="I550" s="282">
        <v>2</v>
      </c>
      <c r="J550" s="208"/>
      <c r="K550" s="208"/>
    </row>
    <row r="551" spans="1:11" x14ac:dyDescent="0.25">
      <c r="A551" s="437"/>
      <c r="B551" s="281" t="s">
        <v>125</v>
      </c>
      <c r="C551" s="282">
        <v>2</v>
      </c>
      <c r="D551" s="282">
        <v>2</v>
      </c>
      <c r="E551" s="282">
        <v>1</v>
      </c>
      <c r="F551" s="282">
        <v>1</v>
      </c>
      <c r="G551" s="282">
        <v>1</v>
      </c>
      <c r="H551" s="282">
        <v>1</v>
      </c>
      <c r="I551" s="282">
        <v>2</v>
      </c>
      <c r="J551" s="208"/>
      <c r="K551" s="208"/>
    </row>
    <row r="552" spans="1:11" x14ac:dyDescent="0.25">
      <c r="A552" s="437"/>
      <c r="B552" s="281" t="s">
        <v>127</v>
      </c>
      <c r="C552" s="282">
        <v>2</v>
      </c>
      <c r="D552" s="282">
        <v>1</v>
      </c>
      <c r="E552" s="282">
        <v>2</v>
      </c>
      <c r="F552" s="282">
        <v>2</v>
      </c>
      <c r="G552" s="282">
        <v>1</v>
      </c>
      <c r="H552" s="282">
        <v>1</v>
      </c>
      <c r="I552" s="282">
        <v>2</v>
      </c>
      <c r="J552" s="208"/>
      <c r="K552" s="208"/>
    </row>
    <row r="553" spans="1:11" x14ac:dyDescent="0.25">
      <c r="A553" s="437"/>
      <c r="B553" s="281" t="s">
        <v>140</v>
      </c>
      <c r="C553" s="282">
        <v>2</v>
      </c>
      <c r="D553" s="282">
        <v>2</v>
      </c>
      <c r="E553" s="282">
        <v>2</v>
      </c>
      <c r="F553" s="282">
        <v>2</v>
      </c>
      <c r="G553" s="282">
        <v>1</v>
      </c>
      <c r="H553" s="282">
        <v>2</v>
      </c>
      <c r="I553" s="282">
        <v>2</v>
      </c>
      <c r="J553" s="208"/>
      <c r="K553" s="208"/>
    </row>
    <row r="554" spans="1:11" x14ac:dyDescent="0.25">
      <c r="A554" s="437"/>
      <c r="B554" s="283" t="s">
        <v>75</v>
      </c>
      <c r="C554" s="129">
        <f t="shared" ref="C554:I554" si="43">C548*C549*(C550+C551+C552+C553)*C555</f>
        <v>-80</v>
      </c>
      <c r="D554" s="129">
        <f t="shared" si="43"/>
        <v>-35</v>
      </c>
      <c r="E554" s="129">
        <f t="shared" si="43"/>
        <v>-30</v>
      </c>
      <c r="F554" s="129">
        <f t="shared" si="43"/>
        <v>-60</v>
      </c>
      <c r="G554" s="129">
        <f t="shared" si="43"/>
        <v>-4</v>
      </c>
      <c r="H554" s="129">
        <f t="shared" si="43"/>
        <v>-30</v>
      </c>
      <c r="I554" s="129">
        <f t="shared" si="43"/>
        <v>-80</v>
      </c>
      <c r="J554" s="208"/>
      <c r="K554" s="208"/>
    </row>
    <row r="555" spans="1:11" x14ac:dyDescent="0.25">
      <c r="A555" s="437"/>
      <c r="B555" s="317" t="s">
        <v>62</v>
      </c>
      <c r="C555" s="318">
        <f>COMPONENTES!$F$26</f>
        <v>10</v>
      </c>
      <c r="D555" s="318">
        <f>COMPONENTES!$F$26</f>
        <v>10</v>
      </c>
      <c r="E555" s="318">
        <f>COMPONENTES!$F$26</f>
        <v>10</v>
      </c>
      <c r="F555" s="318">
        <f>COMPONENTES!$F$26</f>
        <v>10</v>
      </c>
      <c r="G555" s="318">
        <f>COMPONENTES!$F$26</f>
        <v>10</v>
      </c>
      <c r="H555" s="318">
        <f>COMPONENTES!$F$26</f>
        <v>10</v>
      </c>
      <c r="I555" s="318">
        <f>COMPONENTES!$F$26</f>
        <v>10</v>
      </c>
      <c r="J555" s="208"/>
      <c r="K555" s="208"/>
    </row>
    <row r="556" spans="1:11" ht="15.75" thickBot="1" x14ac:dyDescent="0.3">
      <c r="A556" s="437"/>
      <c r="B556" s="313"/>
      <c r="C556" s="319"/>
      <c r="D556" s="319"/>
      <c r="E556" s="319"/>
      <c r="F556" s="319"/>
      <c r="G556" s="319"/>
      <c r="H556" s="319"/>
      <c r="I556" s="307"/>
      <c r="J556" s="208"/>
      <c r="K556" s="208"/>
    </row>
    <row r="557" spans="1:11" x14ac:dyDescent="0.25">
      <c r="A557" s="437"/>
      <c r="B557" s="279" t="s">
        <v>123</v>
      </c>
      <c r="C557" s="280">
        <v>-1</v>
      </c>
      <c r="D557" s="280">
        <v>-1</v>
      </c>
      <c r="E557" s="280"/>
      <c r="F557" s="280">
        <v>-1</v>
      </c>
      <c r="G557" s="280">
        <v>-1</v>
      </c>
      <c r="H557" s="280"/>
      <c r="I557" s="280">
        <v>-1</v>
      </c>
      <c r="J557" s="208"/>
      <c r="K557" s="208"/>
    </row>
    <row r="558" spans="1:11" x14ac:dyDescent="0.25">
      <c r="A558" s="437"/>
      <c r="B558" s="281" t="s">
        <v>124</v>
      </c>
      <c r="C558" s="282">
        <v>1</v>
      </c>
      <c r="D558" s="282">
        <v>1</v>
      </c>
      <c r="E558" s="282"/>
      <c r="F558" s="282">
        <v>1</v>
      </c>
      <c r="G558" s="282">
        <v>1</v>
      </c>
      <c r="H558" s="282"/>
      <c r="I558" s="282">
        <v>1</v>
      </c>
      <c r="J558" s="208"/>
      <c r="K558" s="208"/>
    </row>
    <row r="559" spans="1:11" x14ac:dyDescent="0.25">
      <c r="A559" s="437"/>
      <c r="B559" s="281" t="s">
        <v>126</v>
      </c>
      <c r="C559" s="282">
        <v>2</v>
      </c>
      <c r="D559" s="282">
        <v>2</v>
      </c>
      <c r="E559" s="282"/>
      <c r="F559" s="282">
        <v>1</v>
      </c>
      <c r="G559" s="282">
        <v>1</v>
      </c>
      <c r="H559" s="282"/>
      <c r="I559" s="282">
        <v>2</v>
      </c>
      <c r="J559" s="208"/>
      <c r="K559" s="208"/>
    </row>
    <row r="560" spans="1:11" x14ac:dyDescent="0.25">
      <c r="A560" s="437"/>
      <c r="B560" s="281" t="s">
        <v>125</v>
      </c>
      <c r="C560" s="282">
        <v>2</v>
      </c>
      <c r="D560" s="282">
        <v>2</v>
      </c>
      <c r="E560" s="282"/>
      <c r="F560" s="282">
        <v>2</v>
      </c>
      <c r="G560" s="282">
        <v>1</v>
      </c>
      <c r="H560" s="282"/>
      <c r="I560" s="282">
        <v>2</v>
      </c>
      <c r="J560" s="208"/>
      <c r="K560" s="208"/>
    </row>
    <row r="561" spans="1:11" x14ac:dyDescent="0.25">
      <c r="A561" s="437"/>
      <c r="B561" s="281" t="s">
        <v>127</v>
      </c>
      <c r="C561" s="282">
        <v>2</v>
      </c>
      <c r="D561" s="282">
        <v>1</v>
      </c>
      <c r="E561" s="282"/>
      <c r="F561" s="282">
        <v>1</v>
      </c>
      <c r="G561" s="282">
        <v>1</v>
      </c>
      <c r="H561" s="282"/>
      <c r="I561" s="282">
        <v>1</v>
      </c>
      <c r="J561" s="208"/>
      <c r="K561" s="208"/>
    </row>
    <row r="562" spans="1:11" x14ac:dyDescent="0.25">
      <c r="A562" s="437"/>
      <c r="B562" s="281" t="s">
        <v>140</v>
      </c>
      <c r="C562" s="282">
        <v>2</v>
      </c>
      <c r="D562" s="282">
        <v>1</v>
      </c>
      <c r="E562" s="282"/>
      <c r="F562" s="282">
        <v>2</v>
      </c>
      <c r="G562" s="282">
        <v>2</v>
      </c>
      <c r="H562" s="282"/>
      <c r="I562" s="282">
        <v>2</v>
      </c>
      <c r="J562" s="208"/>
      <c r="K562" s="208"/>
    </row>
    <row r="563" spans="1:11" x14ac:dyDescent="0.25">
      <c r="A563" s="437"/>
      <c r="B563" s="283" t="s">
        <v>76</v>
      </c>
      <c r="C563" s="129">
        <f>C557*C558*(C559+C560+C561+C562)*C564</f>
        <v>-64</v>
      </c>
      <c r="D563" s="129">
        <f>D557*D558*(D559+D560+D561+D562)*D564</f>
        <v>-48</v>
      </c>
      <c r="E563" s="311"/>
      <c r="F563" s="129">
        <f>F557*F558*(F559+F560+F561+F562)*F564</f>
        <v>-48</v>
      </c>
      <c r="G563" s="129">
        <f>G557*G558*(G559+G560+G561+G562)*G564</f>
        <v>-40</v>
      </c>
      <c r="H563" s="311"/>
      <c r="I563" s="129">
        <f>I557*I558*(I559+I560+I561+I562)*I564</f>
        <v>-56</v>
      </c>
      <c r="J563" s="208"/>
      <c r="K563" s="208"/>
    </row>
    <row r="564" spans="1:11" ht="15.75" thickBot="1" x14ac:dyDescent="0.3">
      <c r="A564" s="437"/>
      <c r="B564" s="284" t="s">
        <v>62</v>
      </c>
      <c r="C564" s="285">
        <f>COMPONENTES!$F$27</f>
        <v>8</v>
      </c>
      <c r="D564" s="285">
        <f>COMPONENTES!$F$27</f>
        <v>8</v>
      </c>
      <c r="E564" s="285"/>
      <c r="F564" s="285">
        <f>COMPONENTES!$F$27</f>
        <v>8</v>
      </c>
      <c r="G564" s="285">
        <f>COMPONENTES!$F$27</f>
        <v>8</v>
      </c>
      <c r="H564" s="285"/>
      <c r="I564" s="285">
        <f>COMPONENTES!$F$27</f>
        <v>8</v>
      </c>
      <c r="J564" s="208"/>
      <c r="K564" s="208"/>
    </row>
    <row r="565" spans="1:11" ht="15.75" thickBot="1" x14ac:dyDescent="0.3">
      <c r="A565" s="437"/>
      <c r="B565" s="286"/>
      <c r="C565" s="287"/>
      <c r="D565" s="287"/>
      <c r="E565" s="287"/>
      <c r="F565" s="287"/>
      <c r="G565" s="287"/>
      <c r="H565" s="287"/>
      <c r="I565" s="307"/>
      <c r="J565" s="208"/>
      <c r="K565" s="208"/>
    </row>
    <row r="566" spans="1:11" x14ac:dyDescent="0.25">
      <c r="A566" s="437"/>
      <c r="B566" s="279" t="s">
        <v>123</v>
      </c>
      <c r="C566" s="280">
        <v>-1</v>
      </c>
      <c r="D566" s="280">
        <v>-1</v>
      </c>
      <c r="E566" s="280">
        <v>-1</v>
      </c>
      <c r="F566" s="280"/>
      <c r="G566" s="280">
        <v>-1</v>
      </c>
      <c r="H566" s="280">
        <v>-1</v>
      </c>
      <c r="I566" s="280">
        <v>-1</v>
      </c>
      <c r="J566" s="208"/>
      <c r="K566" s="208"/>
    </row>
    <row r="567" spans="1:11" x14ac:dyDescent="0.25">
      <c r="A567" s="437"/>
      <c r="B567" s="281" t="s">
        <v>124</v>
      </c>
      <c r="C567" s="282">
        <v>0.5</v>
      </c>
      <c r="D567" s="282">
        <v>0.5</v>
      </c>
      <c r="E567" s="282">
        <v>1</v>
      </c>
      <c r="F567" s="282"/>
      <c r="G567" s="282">
        <v>0.5</v>
      </c>
      <c r="H567" s="282">
        <v>0.5</v>
      </c>
      <c r="I567" s="282">
        <v>1</v>
      </c>
      <c r="J567" s="208"/>
      <c r="K567" s="208"/>
    </row>
    <row r="568" spans="1:11" x14ac:dyDescent="0.25">
      <c r="A568" s="437"/>
      <c r="B568" s="281" t="s">
        <v>126</v>
      </c>
      <c r="C568" s="282">
        <v>2</v>
      </c>
      <c r="D568" s="282">
        <v>2</v>
      </c>
      <c r="E568" s="282">
        <v>1</v>
      </c>
      <c r="F568" s="282"/>
      <c r="G568" s="282">
        <v>1</v>
      </c>
      <c r="H568" s="282">
        <v>1</v>
      </c>
      <c r="I568" s="282">
        <v>2</v>
      </c>
      <c r="J568" s="208"/>
      <c r="K568" s="208"/>
    </row>
    <row r="569" spans="1:11" x14ac:dyDescent="0.25">
      <c r="A569" s="437"/>
      <c r="B569" s="281" t="s">
        <v>125</v>
      </c>
      <c r="C569" s="282">
        <v>1</v>
      </c>
      <c r="D569" s="282">
        <v>2</v>
      </c>
      <c r="E569" s="282">
        <v>1</v>
      </c>
      <c r="F569" s="282"/>
      <c r="G569" s="282">
        <v>1</v>
      </c>
      <c r="H569" s="282">
        <v>2</v>
      </c>
      <c r="I569" s="282">
        <v>1</v>
      </c>
      <c r="J569" s="208"/>
      <c r="K569" s="208"/>
    </row>
    <row r="570" spans="1:11" x14ac:dyDescent="0.25">
      <c r="A570" s="437"/>
      <c r="B570" s="281" t="s">
        <v>127</v>
      </c>
      <c r="C570" s="282">
        <v>1</v>
      </c>
      <c r="D570" s="282">
        <v>2</v>
      </c>
      <c r="E570" s="282">
        <v>1</v>
      </c>
      <c r="F570" s="282"/>
      <c r="G570" s="282">
        <v>1</v>
      </c>
      <c r="H570" s="282">
        <v>2</v>
      </c>
      <c r="I570" s="282">
        <v>2</v>
      </c>
      <c r="J570" s="208"/>
      <c r="K570" s="208"/>
    </row>
    <row r="571" spans="1:11" x14ac:dyDescent="0.25">
      <c r="A571" s="437"/>
      <c r="B571" s="281" t="s">
        <v>140</v>
      </c>
      <c r="C571" s="282">
        <v>2</v>
      </c>
      <c r="D571" s="282">
        <v>2</v>
      </c>
      <c r="E571" s="282">
        <v>2</v>
      </c>
      <c r="F571" s="282"/>
      <c r="G571" s="282">
        <v>2</v>
      </c>
      <c r="H571" s="282">
        <v>2</v>
      </c>
      <c r="I571" s="282">
        <v>2</v>
      </c>
      <c r="J571" s="208"/>
      <c r="K571" s="208"/>
    </row>
    <row r="572" spans="1:11" x14ac:dyDescent="0.25">
      <c r="A572" s="437"/>
      <c r="B572" s="283" t="s">
        <v>139</v>
      </c>
      <c r="C572" s="129">
        <f>C566*C567*(C568+C569+C570+C571)*C573</f>
        <v>-30</v>
      </c>
      <c r="D572" s="129">
        <f>D566*D567*(D568+D569+D570+D571)*D573</f>
        <v>-40</v>
      </c>
      <c r="E572" s="129">
        <f>E566*E567*(E568+E569+E570+E571)*E573</f>
        <v>-50</v>
      </c>
      <c r="F572" s="296"/>
      <c r="G572" s="129">
        <f>G566*G567*(G568+G569+G570+G571)*G573</f>
        <v>-25</v>
      </c>
      <c r="H572" s="129">
        <f>H566*H567*(H568+H569+H570+H571)*H573</f>
        <v>-35</v>
      </c>
      <c r="I572" s="129">
        <f>I566*I567*(I568+I569+I570+I571)*I573</f>
        <v>-70</v>
      </c>
      <c r="J572" s="208"/>
      <c r="K572" s="208"/>
    </row>
    <row r="573" spans="1:11" ht="15.75" thickBot="1" x14ac:dyDescent="0.3">
      <c r="A573" s="438"/>
      <c r="B573" s="284" t="s">
        <v>62</v>
      </c>
      <c r="C573" s="285">
        <f>COMPONENTES!$F$28</f>
        <v>10</v>
      </c>
      <c r="D573" s="285">
        <f>COMPONENTES!$F$28</f>
        <v>10</v>
      </c>
      <c r="E573" s="285">
        <f>COMPONENTES!$F$28</f>
        <v>10</v>
      </c>
      <c r="F573" s="285"/>
      <c r="G573" s="285">
        <f>COMPONENTES!$F$28</f>
        <v>10</v>
      </c>
      <c r="H573" s="285">
        <f>COMPONENTES!$F$28</f>
        <v>10</v>
      </c>
      <c r="I573" s="285">
        <f>COMPONENTES!$F$28</f>
        <v>10</v>
      </c>
      <c r="J573" s="208"/>
      <c r="K573" s="208"/>
    </row>
    <row r="574" spans="1:11" ht="15.75" thickBot="1" x14ac:dyDescent="0.3">
      <c r="A574" s="301"/>
      <c r="B574" s="300"/>
      <c r="C574" s="287"/>
      <c r="D574" s="287"/>
      <c r="E574" s="287"/>
      <c r="F574" s="287"/>
      <c r="G574" s="287"/>
      <c r="H574" s="287"/>
      <c r="I574" s="307"/>
      <c r="J574" s="208"/>
      <c r="K574" s="208"/>
    </row>
    <row r="575" spans="1:11" x14ac:dyDescent="0.25">
      <c r="A575" s="436" t="s">
        <v>77</v>
      </c>
      <c r="B575" s="279" t="s">
        <v>123</v>
      </c>
      <c r="C575" s="289"/>
      <c r="D575" s="289"/>
      <c r="E575" s="280">
        <v>-1</v>
      </c>
      <c r="F575" s="280">
        <v>-1</v>
      </c>
      <c r="G575" s="289"/>
      <c r="H575" s="289"/>
      <c r="I575" s="280"/>
      <c r="J575" s="208"/>
      <c r="K575" s="208"/>
    </row>
    <row r="576" spans="1:11" x14ac:dyDescent="0.25">
      <c r="A576" s="437"/>
      <c r="B576" s="281" t="s">
        <v>124</v>
      </c>
      <c r="C576" s="290"/>
      <c r="D576" s="290"/>
      <c r="E576" s="282">
        <v>0.1</v>
      </c>
      <c r="F576" s="282">
        <v>0.1</v>
      </c>
      <c r="G576" s="290"/>
      <c r="H576" s="290"/>
      <c r="I576" s="282"/>
      <c r="J576" s="208"/>
      <c r="K576" s="208"/>
    </row>
    <row r="577" spans="1:11" x14ac:dyDescent="0.25">
      <c r="A577" s="437"/>
      <c r="B577" s="281" t="s">
        <v>126</v>
      </c>
      <c r="C577" s="290"/>
      <c r="D577" s="290"/>
      <c r="E577" s="282">
        <v>1</v>
      </c>
      <c r="F577" s="282">
        <v>1</v>
      </c>
      <c r="G577" s="290"/>
      <c r="H577" s="290"/>
      <c r="I577" s="282"/>
      <c r="J577" s="208"/>
      <c r="K577" s="208"/>
    </row>
    <row r="578" spans="1:11" x14ac:dyDescent="0.25">
      <c r="A578" s="437"/>
      <c r="B578" s="281" t="s">
        <v>125</v>
      </c>
      <c r="C578" s="290"/>
      <c r="D578" s="290"/>
      <c r="E578" s="282">
        <v>1</v>
      </c>
      <c r="F578" s="282">
        <v>1</v>
      </c>
      <c r="G578" s="290"/>
      <c r="H578" s="290"/>
      <c r="I578" s="282"/>
      <c r="J578" s="208"/>
      <c r="K578" s="208"/>
    </row>
    <row r="579" spans="1:11" x14ac:dyDescent="0.25">
      <c r="A579" s="437"/>
      <c r="B579" s="281" t="s">
        <v>127</v>
      </c>
      <c r="C579" s="290"/>
      <c r="D579" s="290"/>
      <c r="E579" s="282">
        <v>1</v>
      </c>
      <c r="F579" s="282">
        <v>1</v>
      </c>
      <c r="G579" s="290"/>
      <c r="H579" s="290"/>
      <c r="I579" s="282"/>
      <c r="J579" s="208"/>
      <c r="K579" s="208"/>
    </row>
    <row r="580" spans="1:11" x14ac:dyDescent="0.25">
      <c r="A580" s="437"/>
      <c r="B580" s="281" t="s">
        <v>140</v>
      </c>
      <c r="C580" s="290"/>
      <c r="D580" s="290"/>
      <c r="E580" s="282">
        <v>2</v>
      </c>
      <c r="F580" s="282">
        <v>2</v>
      </c>
      <c r="G580" s="290"/>
      <c r="H580" s="290"/>
      <c r="I580" s="282"/>
      <c r="J580" s="208"/>
      <c r="K580" s="208"/>
    </row>
    <row r="581" spans="1:11" ht="42" x14ac:dyDescent="0.25">
      <c r="A581" s="437"/>
      <c r="B581" s="291" t="s">
        <v>78</v>
      </c>
      <c r="C581" s="311"/>
      <c r="D581" s="311"/>
      <c r="E581" s="129">
        <f>E575*E576*(E577+E578+E579+E580)*E582</f>
        <v>-3</v>
      </c>
      <c r="F581" s="129">
        <f>F575*F576*(F577+F578+F579+F580)*F582</f>
        <v>-3</v>
      </c>
      <c r="G581" s="311"/>
      <c r="H581" s="311"/>
      <c r="I581" s="130"/>
      <c r="J581" s="208"/>
      <c r="K581" s="208"/>
    </row>
    <row r="582" spans="1:11" ht="15.75" thickBot="1" x14ac:dyDescent="0.3">
      <c r="A582" s="437"/>
      <c r="B582" s="284" t="s">
        <v>62</v>
      </c>
      <c r="C582" s="312"/>
      <c r="D582" s="292"/>
      <c r="E582" s="285">
        <f>COMPONENTES!$F$29</f>
        <v>6</v>
      </c>
      <c r="F582" s="285">
        <f>COMPONENTES!$F$29</f>
        <v>6</v>
      </c>
      <c r="G582" s="292"/>
      <c r="H582" s="292"/>
      <c r="I582" s="293"/>
      <c r="J582" s="208"/>
      <c r="K582" s="208"/>
    </row>
    <row r="583" spans="1:11" ht="15.75" thickBot="1" x14ac:dyDescent="0.3">
      <c r="A583" s="437"/>
      <c r="B583" s="286"/>
      <c r="C583" s="287"/>
      <c r="D583" s="287"/>
      <c r="E583" s="287"/>
      <c r="F583" s="287"/>
      <c r="G583" s="287"/>
      <c r="H583" s="287"/>
      <c r="I583" s="307"/>
      <c r="J583" s="208"/>
      <c r="K583" s="208"/>
    </row>
    <row r="584" spans="1:11" x14ac:dyDescent="0.25">
      <c r="A584" s="437"/>
      <c r="B584" s="279" t="s">
        <v>123</v>
      </c>
      <c r="C584" s="280">
        <v>1</v>
      </c>
      <c r="D584" s="280">
        <v>1</v>
      </c>
      <c r="E584" s="280">
        <v>1</v>
      </c>
      <c r="F584" s="280">
        <v>1</v>
      </c>
      <c r="G584" s="280">
        <v>1</v>
      </c>
      <c r="H584" s="280">
        <v>1</v>
      </c>
      <c r="I584" s="280">
        <v>1</v>
      </c>
      <c r="J584" s="208"/>
      <c r="K584" s="208"/>
    </row>
    <row r="585" spans="1:11" x14ac:dyDescent="0.25">
      <c r="A585" s="437"/>
      <c r="B585" s="281" t="s">
        <v>124</v>
      </c>
      <c r="C585" s="282">
        <v>1</v>
      </c>
      <c r="D585" s="282">
        <v>1</v>
      </c>
      <c r="E585" s="282">
        <v>1</v>
      </c>
      <c r="F585" s="282">
        <v>1</v>
      </c>
      <c r="G585" s="282">
        <v>1</v>
      </c>
      <c r="H585" s="282">
        <v>1</v>
      </c>
      <c r="I585" s="282">
        <v>1</v>
      </c>
      <c r="J585" s="208"/>
      <c r="K585" s="208"/>
    </row>
    <row r="586" spans="1:11" x14ac:dyDescent="0.25">
      <c r="A586" s="437"/>
      <c r="B586" s="281" t="s">
        <v>126</v>
      </c>
      <c r="C586" s="282">
        <v>2</v>
      </c>
      <c r="D586" s="282">
        <v>2</v>
      </c>
      <c r="E586" s="282">
        <v>2</v>
      </c>
      <c r="F586" s="282">
        <v>2</v>
      </c>
      <c r="G586" s="282">
        <v>2</v>
      </c>
      <c r="H586" s="282">
        <v>2</v>
      </c>
      <c r="I586" s="282">
        <v>1</v>
      </c>
      <c r="J586" s="208"/>
      <c r="K586" s="208"/>
    </row>
    <row r="587" spans="1:11" x14ac:dyDescent="0.25">
      <c r="A587" s="437"/>
      <c r="B587" s="281" t="s">
        <v>125</v>
      </c>
      <c r="C587" s="282">
        <v>1</v>
      </c>
      <c r="D587" s="282">
        <v>1</v>
      </c>
      <c r="E587" s="282">
        <v>1</v>
      </c>
      <c r="F587" s="282">
        <v>1</v>
      </c>
      <c r="G587" s="282">
        <v>1</v>
      </c>
      <c r="H587" s="282">
        <v>1</v>
      </c>
      <c r="I587" s="282">
        <v>1</v>
      </c>
      <c r="J587" s="208"/>
      <c r="K587" s="208"/>
    </row>
    <row r="588" spans="1:11" x14ac:dyDescent="0.25">
      <c r="A588" s="437"/>
      <c r="B588" s="281" t="s">
        <v>127</v>
      </c>
      <c r="C588" s="282">
        <v>2</v>
      </c>
      <c r="D588" s="282">
        <v>1</v>
      </c>
      <c r="E588" s="282">
        <v>1</v>
      </c>
      <c r="F588" s="282">
        <v>2</v>
      </c>
      <c r="G588" s="282">
        <v>1</v>
      </c>
      <c r="H588" s="282">
        <v>2</v>
      </c>
      <c r="I588" s="282">
        <v>2</v>
      </c>
      <c r="J588" s="208"/>
      <c r="K588" s="208"/>
    </row>
    <row r="589" spans="1:11" x14ac:dyDescent="0.25">
      <c r="A589" s="437"/>
      <c r="B589" s="281" t="s">
        <v>140</v>
      </c>
      <c r="C589" s="282">
        <v>3</v>
      </c>
      <c r="D589" s="282">
        <v>3</v>
      </c>
      <c r="E589" s="282">
        <v>3</v>
      </c>
      <c r="F589" s="282">
        <v>3</v>
      </c>
      <c r="G589" s="282">
        <v>3</v>
      </c>
      <c r="H589" s="282">
        <v>3</v>
      </c>
      <c r="I589" s="282">
        <v>2</v>
      </c>
      <c r="J589" s="208"/>
      <c r="K589" s="208"/>
    </row>
    <row r="590" spans="1:11" x14ac:dyDescent="0.25">
      <c r="A590" s="437"/>
      <c r="B590" s="291" t="s">
        <v>79</v>
      </c>
      <c r="C590" s="136">
        <f t="shared" ref="C590:I590" si="44">C584*C585*(C586+C587+C588+C589)*C591</f>
        <v>64</v>
      </c>
      <c r="D590" s="136">
        <f t="shared" si="44"/>
        <v>56</v>
      </c>
      <c r="E590" s="136">
        <f t="shared" si="44"/>
        <v>56</v>
      </c>
      <c r="F590" s="136">
        <f t="shared" si="44"/>
        <v>64</v>
      </c>
      <c r="G590" s="136">
        <f t="shared" si="44"/>
        <v>56</v>
      </c>
      <c r="H590" s="136">
        <f t="shared" si="44"/>
        <v>64</v>
      </c>
      <c r="I590" s="136">
        <f t="shared" si="44"/>
        <v>48</v>
      </c>
      <c r="J590" s="208"/>
      <c r="K590" s="208"/>
    </row>
    <row r="591" spans="1:11" ht="15.75" thickBot="1" x14ac:dyDescent="0.3">
      <c r="A591" s="437"/>
      <c r="B591" s="284" t="s">
        <v>62</v>
      </c>
      <c r="C591" s="285">
        <f>COMPONENTES!$F$30</f>
        <v>8</v>
      </c>
      <c r="D591" s="285">
        <f>COMPONENTES!$F$30</f>
        <v>8</v>
      </c>
      <c r="E591" s="285">
        <f>COMPONENTES!$F$30</f>
        <v>8</v>
      </c>
      <c r="F591" s="285">
        <f>COMPONENTES!$F$30</f>
        <v>8</v>
      </c>
      <c r="G591" s="285">
        <f>COMPONENTES!$F$30</f>
        <v>8</v>
      </c>
      <c r="H591" s="285">
        <f>COMPONENTES!$F$30</f>
        <v>8</v>
      </c>
      <c r="I591" s="285">
        <f>COMPONENTES!$F$30</f>
        <v>8</v>
      </c>
      <c r="J591" s="208"/>
      <c r="K591" s="208"/>
    </row>
    <row r="592" spans="1:11" ht="15.75" thickBot="1" x14ac:dyDescent="0.3">
      <c r="A592" s="437"/>
      <c r="B592" s="286"/>
      <c r="C592" s="287"/>
      <c r="D592" s="287"/>
      <c r="E592" s="287"/>
      <c r="F592" s="287"/>
      <c r="G592" s="287"/>
      <c r="H592" s="287"/>
      <c r="I592" s="307"/>
      <c r="J592" s="208"/>
      <c r="K592" s="208"/>
    </row>
    <row r="593" spans="1:11" x14ac:dyDescent="0.25">
      <c r="A593" s="437"/>
      <c r="B593" s="279" t="s">
        <v>123</v>
      </c>
      <c r="C593" s="280">
        <v>1</v>
      </c>
      <c r="D593" s="280">
        <v>1</v>
      </c>
      <c r="E593" s="280">
        <v>1</v>
      </c>
      <c r="F593" s="280">
        <v>1</v>
      </c>
      <c r="G593" s="280">
        <v>1</v>
      </c>
      <c r="H593" s="280">
        <v>1</v>
      </c>
      <c r="I593" s="280">
        <v>1</v>
      </c>
      <c r="J593" s="208"/>
      <c r="K593" s="208"/>
    </row>
    <row r="594" spans="1:11" x14ac:dyDescent="0.25">
      <c r="A594" s="437"/>
      <c r="B594" s="281" t="s">
        <v>124</v>
      </c>
      <c r="C594" s="282">
        <v>1</v>
      </c>
      <c r="D594" s="282">
        <v>1</v>
      </c>
      <c r="E594" s="282">
        <v>0.5</v>
      </c>
      <c r="F594" s="282">
        <v>1</v>
      </c>
      <c r="G594" s="282">
        <v>0.5</v>
      </c>
      <c r="H594" s="282">
        <v>1</v>
      </c>
      <c r="I594" s="282">
        <v>1</v>
      </c>
      <c r="J594" s="208"/>
      <c r="K594" s="208"/>
    </row>
    <row r="595" spans="1:11" x14ac:dyDescent="0.25">
      <c r="A595" s="437"/>
      <c r="B595" s="281" t="s">
        <v>126</v>
      </c>
      <c r="C595" s="282">
        <v>2</v>
      </c>
      <c r="D595" s="282">
        <v>2</v>
      </c>
      <c r="E595" s="282">
        <v>2</v>
      </c>
      <c r="F595" s="282">
        <v>2</v>
      </c>
      <c r="G595" s="282">
        <v>2</v>
      </c>
      <c r="H595" s="282">
        <v>2</v>
      </c>
      <c r="I595" s="282">
        <v>1</v>
      </c>
      <c r="J595" s="208"/>
      <c r="K595" s="208"/>
    </row>
    <row r="596" spans="1:11" x14ac:dyDescent="0.25">
      <c r="A596" s="437"/>
      <c r="B596" s="281" t="s">
        <v>125</v>
      </c>
      <c r="C596" s="282">
        <v>1</v>
      </c>
      <c r="D596" s="282">
        <v>1</v>
      </c>
      <c r="E596" s="282">
        <v>1</v>
      </c>
      <c r="F596" s="282">
        <v>1</v>
      </c>
      <c r="G596" s="282">
        <v>1</v>
      </c>
      <c r="H596" s="282">
        <v>1</v>
      </c>
      <c r="I596" s="282">
        <v>1</v>
      </c>
      <c r="J596" s="208"/>
      <c r="K596" s="208"/>
    </row>
    <row r="597" spans="1:11" x14ac:dyDescent="0.25">
      <c r="A597" s="437"/>
      <c r="B597" s="281" t="s">
        <v>127</v>
      </c>
      <c r="C597" s="282">
        <v>3</v>
      </c>
      <c r="D597" s="282">
        <v>2</v>
      </c>
      <c r="E597" s="282">
        <v>1</v>
      </c>
      <c r="F597" s="282">
        <v>1</v>
      </c>
      <c r="G597" s="282">
        <v>1</v>
      </c>
      <c r="H597" s="282">
        <v>2</v>
      </c>
      <c r="I597" s="282">
        <v>2</v>
      </c>
      <c r="J597" s="208"/>
      <c r="K597" s="208"/>
    </row>
    <row r="598" spans="1:11" x14ac:dyDescent="0.25">
      <c r="A598" s="437"/>
      <c r="B598" s="281" t="s">
        <v>140</v>
      </c>
      <c r="C598" s="282">
        <v>3</v>
      </c>
      <c r="D598" s="282">
        <v>3</v>
      </c>
      <c r="E598" s="282">
        <v>3</v>
      </c>
      <c r="F598" s="282">
        <v>3</v>
      </c>
      <c r="G598" s="282">
        <v>3</v>
      </c>
      <c r="H598" s="282">
        <v>3</v>
      </c>
      <c r="I598" s="282">
        <v>2</v>
      </c>
      <c r="J598" s="208"/>
      <c r="K598" s="208"/>
    </row>
    <row r="599" spans="1:11" ht="21" x14ac:dyDescent="0.25">
      <c r="A599" s="437"/>
      <c r="B599" s="291" t="s">
        <v>80</v>
      </c>
      <c r="C599" s="136">
        <f t="shared" ref="C599:I599" si="45">C593*C594*(C595+C596+C597+C598)*C600</f>
        <v>54</v>
      </c>
      <c r="D599" s="136">
        <f t="shared" si="45"/>
        <v>48</v>
      </c>
      <c r="E599" s="136">
        <f t="shared" si="45"/>
        <v>21</v>
      </c>
      <c r="F599" s="136">
        <f t="shared" si="45"/>
        <v>42</v>
      </c>
      <c r="G599" s="136">
        <f t="shared" si="45"/>
        <v>21</v>
      </c>
      <c r="H599" s="136">
        <f t="shared" si="45"/>
        <v>48</v>
      </c>
      <c r="I599" s="136">
        <f t="shared" si="45"/>
        <v>36</v>
      </c>
      <c r="J599" s="208"/>
      <c r="K599" s="208"/>
    </row>
    <row r="600" spans="1:11" ht="15.75" thickBot="1" x14ac:dyDescent="0.3">
      <c r="A600" s="437"/>
      <c r="B600" s="284" t="s">
        <v>62</v>
      </c>
      <c r="C600" s="285">
        <f>COMPONENTES!$F$31</f>
        <v>6</v>
      </c>
      <c r="D600" s="285">
        <f>COMPONENTES!$F$31</f>
        <v>6</v>
      </c>
      <c r="E600" s="285">
        <f>COMPONENTES!$F$31</f>
        <v>6</v>
      </c>
      <c r="F600" s="285">
        <f>COMPONENTES!$F$31</f>
        <v>6</v>
      </c>
      <c r="G600" s="285">
        <f>COMPONENTES!$F$31</f>
        <v>6</v>
      </c>
      <c r="H600" s="285">
        <f>COMPONENTES!$F$31</f>
        <v>6</v>
      </c>
      <c r="I600" s="285">
        <f>COMPONENTES!$F$31</f>
        <v>6</v>
      </c>
      <c r="J600" s="208"/>
      <c r="K600" s="208"/>
    </row>
    <row r="601" spans="1:11" ht="15.75" thickBot="1" x14ac:dyDescent="0.3">
      <c r="A601" s="437"/>
      <c r="B601" s="286"/>
      <c r="C601" s="287"/>
      <c r="D601" s="287"/>
      <c r="E601" s="287"/>
      <c r="F601" s="287"/>
      <c r="G601" s="287"/>
      <c r="H601" s="287"/>
      <c r="I601" s="307"/>
      <c r="J601" s="208"/>
      <c r="K601" s="208"/>
    </row>
    <row r="602" spans="1:11" x14ac:dyDescent="0.25">
      <c r="A602" s="437"/>
      <c r="B602" s="279" t="s">
        <v>123</v>
      </c>
      <c r="C602" s="280">
        <v>-1</v>
      </c>
      <c r="D602" s="280">
        <v>-1</v>
      </c>
      <c r="E602" s="280">
        <v>-1</v>
      </c>
      <c r="F602" s="280">
        <v>-1</v>
      </c>
      <c r="G602" s="280">
        <v>-1</v>
      </c>
      <c r="H602" s="280">
        <v>-1</v>
      </c>
      <c r="I602" s="280">
        <v>-1</v>
      </c>
      <c r="J602" s="208"/>
      <c r="K602" s="208"/>
    </row>
    <row r="603" spans="1:11" x14ac:dyDescent="0.25">
      <c r="A603" s="437"/>
      <c r="B603" s="281" t="s">
        <v>124</v>
      </c>
      <c r="C603" s="282">
        <v>1</v>
      </c>
      <c r="D603" s="282">
        <v>1</v>
      </c>
      <c r="E603" s="282">
        <v>1</v>
      </c>
      <c r="F603" s="282">
        <v>1</v>
      </c>
      <c r="G603" s="282">
        <v>1</v>
      </c>
      <c r="H603" s="282">
        <v>1</v>
      </c>
      <c r="I603" s="282">
        <v>0.5</v>
      </c>
      <c r="J603" s="208"/>
      <c r="K603" s="208"/>
    </row>
    <row r="604" spans="1:11" x14ac:dyDescent="0.25">
      <c r="A604" s="437"/>
      <c r="B604" s="281" t="s">
        <v>126</v>
      </c>
      <c r="C604" s="282">
        <v>2</v>
      </c>
      <c r="D604" s="282">
        <v>2</v>
      </c>
      <c r="E604" s="282">
        <v>1</v>
      </c>
      <c r="F604" s="282">
        <v>1</v>
      </c>
      <c r="G604" s="282">
        <v>2</v>
      </c>
      <c r="H604" s="282">
        <v>2</v>
      </c>
      <c r="I604" s="282">
        <v>1</v>
      </c>
      <c r="J604" s="208"/>
      <c r="K604" s="208"/>
    </row>
    <row r="605" spans="1:11" x14ac:dyDescent="0.25">
      <c r="A605" s="437"/>
      <c r="B605" s="281" t="s">
        <v>125</v>
      </c>
      <c r="C605" s="282">
        <v>2</v>
      </c>
      <c r="D605" s="282">
        <v>2</v>
      </c>
      <c r="E605" s="282">
        <v>2</v>
      </c>
      <c r="F605" s="282">
        <v>2</v>
      </c>
      <c r="G605" s="282">
        <v>2</v>
      </c>
      <c r="H605" s="282">
        <v>2</v>
      </c>
      <c r="I605" s="282">
        <v>2</v>
      </c>
      <c r="J605" s="208"/>
      <c r="K605" s="208"/>
    </row>
    <row r="606" spans="1:11" x14ac:dyDescent="0.25">
      <c r="A606" s="437"/>
      <c r="B606" s="281" t="s">
        <v>127</v>
      </c>
      <c r="C606" s="282">
        <v>2</v>
      </c>
      <c r="D606" s="282">
        <v>2</v>
      </c>
      <c r="E606" s="282">
        <v>1</v>
      </c>
      <c r="F606" s="282">
        <v>2</v>
      </c>
      <c r="G606" s="282">
        <v>3</v>
      </c>
      <c r="H606" s="282">
        <v>3</v>
      </c>
      <c r="I606" s="282">
        <v>1</v>
      </c>
      <c r="J606" s="208"/>
      <c r="K606" s="208"/>
    </row>
    <row r="607" spans="1:11" x14ac:dyDescent="0.25">
      <c r="A607" s="437"/>
      <c r="B607" s="281" t="s">
        <v>140</v>
      </c>
      <c r="C607" s="282">
        <v>2</v>
      </c>
      <c r="D607" s="282">
        <v>1</v>
      </c>
      <c r="E607" s="282">
        <v>2</v>
      </c>
      <c r="F607" s="282">
        <v>2</v>
      </c>
      <c r="G607" s="282">
        <v>2</v>
      </c>
      <c r="H607" s="282">
        <v>2</v>
      </c>
      <c r="I607" s="282">
        <v>1</v>
      </c>
      <c r="J607" s="208"/>
      <c r="K607" s="208"/>
    </row>
    <row r="608" spans="1:11" ht="21" x14ac:dyDescent="0.25">
      <c r="A608" s="437"/>
      <c r="B608" s="283" t="s">
        <v>81</v>
      </c>
      <c r="C608" s="129">
        <f t="shared" ref="C608:I608" si="46">C602*C603*(C604+C605+C606+C607)*C609</f>
        <v>-80</v>
      </c>
      <c r="D608" s="129">
        <f t="shared" si="46"/>
        <v>-70</v>
      </c>
      <c r="E608" s="129">
        <f t="shared" si="46"/>
        <v>-60</v>
      </c>
      <c r="F608" s="129">
        <f t="shared" si="46"/>
        <v>-70</v>
      </c>
      <c r="G608" s="129">
        <f t="shared" si="46"/>
        <v>-90</v>
      </c>
      <c r="H608" s="129">
        <f t="shared" si="46"/>
        <v>-90</v>
      </c>
      <c r="I608" s="129">
        <f t="shared" si="46"/>
        <v>-25</v>
      </c>
      <c r="J608" s="208"/>
      <c r="K608" s="208"/>
    </row>
    <row r="609" spans="1:11" ht="15.75" thickBot="1" x14ac:dyDescent="0.3">
      <c r="A609" s="437"/>
      <c r="B609" s="284" t="s">
        <v>62</v>
      </c>
      <c r="C609" s="285">
        <f>COMPONENTES!$F$32</f>
        <v>10</v>
      </c>
      <c r="D609" s="285">
        <f>COMPONENTES!$F$32</f>
        <v>10</v>
      </c>
      <c r="E609" s="285">
        <f>COMPONENTES!$F$32</f>
        <v>10</v>
      </c>
      <c r="F609" s="285">
        <f>COMPONENTES!$F$32</f>
        <v>10</v>
      </c>
      <c r="G609" s="285">
        <f>COMPONENTES!$F$32</f>
        <v>10</v>
      </c>
      <c r="H609" s="285">
        <f>COMPONENTES!$F$32</f>
        <v>10</v>
      </c>
      <c r="I609" s="285">
        <f>COMPONENTES!$F$32</f>
        <v>10</v>
      </c>
      <c r="J609" s="208"/>
      <c r="K609" s="208"/>
    </row>
    <row r="610" spans="1:11" ht="15.75" thickBot="1" x14ac:dyDescent="0.3">
      <c r="A610" s="437"/>
      <c r="B610" s="286"/>
      <c r="C610" s="287"/>
      <c r="D610" s="287"/>
      <c r="E610" s="287"/>
      <c r="F610" s="287"/>
      <c r="G610" s="287"/>
      <c r="H610" s="287"/>
      <c r="I610" s="307"/>
      <c r="J610" s="208"/>
      <c r="K610" s="208"/>
    </row>
    <row r="611" spans="1:11" x14ac:dyDescent="0.25">
      <c r="A611" s="437"/>
      <c r="B611" s="279" t="s">
        <v>123</v>
      </c>
      <c r="C611" s="280">
        <v>-1</v>
      </c>
      <c r="D611" s="280">
        <v>-1</v>
      </c>
      <c r="E611" s="289"/>
      <c r="F611" s="280">
        <v>-1</v>
      </c>
      <c r="G611" s="289"/>
      <c r="H611" s="280">
        <v>-1</v>
      </c>
      <c r="I611" s="280">
        <v>-1</v>
      </c>
      <c r="J611" s="208"/>
      <c r="K611" s="208"/>
    </row>
    <row r="612" spans="1:11" x14ac:dyDescent="0.25">
      <c r="A612" s="437"/>
      <c r="B612" s="281" t="s">
        <v>124</v>
      </c>
      <c r="C612" s="282">
        <v>0.1</v>
      </c>
      <c r="D612" s="282">
        <v>0.5</v>
      </c>
      <c r="E612" s="290"/>
      <c r="F612" s="282">
        <v>0.5</v>
      </c>
      <c r="G612" s="290"/>
      <c r="H612" s="282">
        <v>0.5</v>
      </c>
      <c r="I612" s="282">
        <v>1</v>
      </c>
      <c r="J612" s="208"/>
      <c r="K612" s="208"/>
    </row>
    <row r="613" spans="1:11" x14ac:dyDescent="0.25">
      <c r="A613" s="437"/>
      <c r="B613" s="281" t="s">
        <v>126</v>
      </c>
      <c r="C613" s="282">
        <v>2</v>
      </c>
      <c r="D613" s="282">
        <v>2</v>
      </c>
      <c r="E613" s="290"/>
      <c r="F613" s="282">
        <v>2</v>
      </c>
      <c r="G613" s="290"/>
      <c r="H613" s="282">
        <v>2</v>
      </c>
      <c r="I613" s="282">
        <v>2</v>
      </c>
      <c r="J613" s="208"/>
      <c r="K613" s="208"/>
    </row>
    <row r="614" spans="1:11" x14ac:dyDescent="0.25">
      <c r="A614" s="437"/>
      <c r="B614" s="281" t="s">
        <v>125</v>
      </c>
      <c r="C614" s="282">
        <v>2</v>
      </c>
      <c r="D614" s="282">
        <v>2</v>
      </c>
      <c r="E614" s="290"/>
      <c r="F614" s="282">
        <v>2</v>
      </c>
      <c r="G614" s="290"/>
      <c r="H614" s="282">
        <v>2</v>
      </c>
      <c r="I614" s="282">
        <v>2</v>
      </c>
      <c r="J614" s="208"/>
      <c r="K614" s="208"/>
    </row>
    <row r="615" spans="1:11" x14ac:dyDescent="0.25">
      <c r="A615" s="437"/>
      <c r="B615" s="281" t="s">
        <v>127</v>
      </c>
      <c r="C615" s="282">
        <v>1</v>
      </c>
      <c r="D615" s="282">
        <v>1</v>
      </c>
      <c r="E615" s="290"/>
      <c r="F615" s="282">
        <v>1</v>
      </c>
      <c r="G615" s="290"/>
      <c r="H615" s="282">
        <v>1</v>
      </c>
      <c r="I615" s="282">
        <v>2</v>
      </c>
      <c r="J615" s="208"/>
      <c r="K615" s="208"/>
    </row>
    <row r="616" spans="1:11" x14ac:dyDescent="0.25">
      <c r="A616" s="437"/>
      <c r="B616" s="281" t="s">
        <v>140</v>
      </c>
      <c r="C616" s="282">
        <v>2</v>
      </c>
      <c r="D616" s="282">
        <v>2</v>
      </c>
      <c r="E616" s="290"/>
      <c r="F616" s="282">
        <v>2</v>
      </c>
      <c r="G616" s="290"/>
      <c r="H616" s="282">
        <v>2</v>
      </c>
      <c r="I616" s="282">
        <v>3</v>
      </c>
      <c r="J616" s="208"/>
      <c r="K616" s="208"/>
    </row>
    <row r="617" spans="1:11" ht="21" x14ac:dyDescent="0.25">
      <c r="A617" s="437"/>
      <c r="B617" s="283" t="s">
        <v>90</v>
      </c>
      <c r="C617" s="129">
        <f>C611*C612*(C613+C614+C615+C616)*C618</f>
        <v>-3.5000000000000004</v>
      </c>
      <c r="D617" s="129">
        <f>D611*D612*(D613+D614+D615+D616)*D618</f>
        <v>-17.5</v>
      </c>
      <c r="E617" s="311"/>
      <c r="F617" s="129">
        <f>F611*F612*(F613+F614+F615+F616)*F618</f>
        <v>-17.5</v>
      </c>
      <c r="G617" s="311"/>
      <c r="H617" s="129">
        <f>H611*H612*(H613+H614+H615+H616)*H618</f>
        <v>-17.5</v>
      </c>
      <c r="I617" s="129">
        <f>I611*I612*(I613+I614+I615+I616)*I618</f>
        <v>-45</v>
      </c>
      <c r="J617" s="208"/>
      <c r="K617" s="208"/>
    </row>
    <row r="618" spans="1:11" ht="15.75" thickBot="1" x14ac:dyDescent="0.3">
      <c r="A618" s="437"/>
      <c r="B618" s="284" t="s">
        <v>62</v>
      </c>
      <c r="C618" s="285">
        <f>COMPONENTES!$F$33</f>
        <v>5</v>
      </c>
      <c r="D618" s="285">
        <f>COMPONENTES!$F$33</f>
        <v>5</v>
      </c>
      <c r="E618" s="292"/>
      <c r="F618" s="285">
        <f>COMPONENTES!$F$33</f>
        <v>5</v>
      </c>
      <c r="G618" s="285"/>
      <c r="H618" s="285">
        <f>COMPONENTES!$F$33</f>
        <v>5</v>
      </c>
      <c r="I618" s="285">
        <f>COMPONENTES!$F$33</f>
        <v>5</v>
      </c>
      <c r="J618" s="208"/>
      <c r="K618" s="208"/>
    </row>
    <row r="619" spans="1:11" ht="15.75" thickBot="1" x14ac:dyDescent="0.3">
      <c r="A619" s="437"/>
      <c r="B619" s="286"/>
      <c r="C619" s="287"/>
      <c r="D619" s="287"/>
      <c r="E619" s="287"/>
      <c r="F619" s="287"/>
      <c r="G619" s="287"/>
      <c r="H619" s="287"/>
      <c r="I619" s="307"/>
      <c r="J619" s="208"/>
      <c r="K619" s="208"/>
    </row>
    <row r="620" spans="1:11" x14ac:dyDescent="0.25">
      <c r="A620" s="437"/>
      <c r="B620" s="279" t="s">
        <v>123</v>
      </c>
      <c r="C620" s="289"/>
      <c r="D620" s="289"/>
      <c r="E620" s="289"/>
      <c r="F620" s="289"/>
      <c r="G620" s="289"/>
      <c r="H620" s="289"/>
      <c r="I620" s="280">
        <v>-1</v>
      </c>
      <c r="J620" s="208"/>
      <c r="K620" s="208"/>
    </row>
    <row r="621" spans="1:11" x14ac:dyDescent="0.25">
      <c r="A621" s="437"/>
      <c r="B621" s="281" t="s">
        <v>124</v>
      </c>
      <c r="C621" s="290"/>
      <c r="D621" s="290"/>
      <c r="E621" s="290"/>
      <c r="F621" s="290"/>
      <c r="G621" s="290"/>
      <c r="H621" s="290"/>
      <c r="I621" s="282">
        <v>1</v>
      </c>
      <c r="J621" s="208"/>
      <c r="K621" s="208"/>
    </row>
    <row r="622" spans="1:11" x14ac:dyDescent="0.25">
      <c r="A622" s="437"/>
      <c r="B622" s="281" t="s">
        <v>126</v>
      </c>
      <c r="C622" s="290"/>
      <c r="D622" s="290"/>
      <c r="E622" s="290"/>
      <c r="F622" s="290"/>
      <c r="G622" s="290"/>
      <c r="H622" s="290"/>
      <c r="I622" s="282">
        <v>2</v>
      </c>
      <c r="J622" s="208"/>
      <c r="K622" s="208"/>
    </row>
    <row r="623" spans="1:11" x14ac:dyDescent="0.25">
      <c r="A623" s="437"/>
      <c r="B623" s="281" t="s">
        <v>125</v>
      </c>
      <c r="C623" s="290"/>
      <c r="D623" s="290"/>
      <c r="E623" s="290"/>
      <c r="F623" s="290"/>
      <c r="G623" s="290"/>
      <c r="H623" s="290"/>
      <c r="I623" s="282">
        <v>2</v>
      </c>
      <c r="J623" s="208"/>
      <c r="K623" s="208"/>
    </row>
    <row r="624" spans="1:11" x14ac:dyDescent="0.25">
      <c r="A624" s="437"/>
      <c r="B624" s="281" t="s">
        <v>127</v>
      </c>
      <c r="C624" s="290"/>
      <c r="D624" s="290"/>
      <c r="E624" s="290"/>
      <c r="F624" s="290"/>
      <c r="G624" s="290"/>
      <c r="H624" s="290"/>
      <c r="I624" s="282">
        <v>2</v>
      </c>
      <c r="J624" s="208"/>
      <c r="K624" s="208"/>
    </row>
    <row r="625" spans="1:11" x14ac:dyDescent="0.25">
      <c r="A625" s="437"/>
      <c r="B625" s="281" t="s">
        <v>140</v>
      </c>
      <c r="C625" s="290"/>
      <c r="D625" s="290"/>
      <c r="E625" s="290"/>
      <c r="F625" s="290"/>
      <c r="G625" s="290"/>
      <c r="H625" s="290"/>
      <c r="I625" s="282">
        <v>2</v>
      </c>
      <c r="J625" s="208"/>
      <c r="K625" s="208"/>
    </row>
    <row r="626" spans="1:11" ht="42" x14ac:dyDescent="0.25">
      <c r="A626" s="437"/>
      <c r="B626" s="291" t="s">
        <v>82</v>
      </c>
      <c r="C626" s="309"/>
      <c r="D626" s="309"/>
      <c r="E626" s="309"/>
      <c r="F626" s="309"/>
      <c r="G626" s="309"/>
      <c r="H626" s="309"/>
      <c r="I626" s="129">
        <f>I620*I621*(I622+I623+I624+I625)*I627</f>
        <v>-56</v>
      </c>
      <c r="J626" s="208"/>
      <c r="K626" s="208"/>
    </row>
    <row r="627" spans="1:11" ht="15.75" thickBot="1" x14ac:dyDescent="0.3">
      <c r="A627" s="437"/>
      <c r="B627" s="284" t="s">
        <v>62</v>
      </c>
      <c r="C627" s="292"/>
      <c r="D627" s="292"/>
      <c r="E627" s="292"/>
      <c r="F627" s="292"/>
      <c r="G627" s="292"/>
      <c r="H627" s="292"/>
      <c r="I627" s="293">
        <f>COMPONENTES!$F$34</f>
        <v>7</v>
      </c>
      <c r="J627" s="208"/>
      <c r="K627" s="208"/>
    </row>
    <row r="628" spans="1:11" ht="15.75" thickBot="1" x14ac:dyDescent="0.3">
      <c r="A628" s="437"/>
      <c r="B628" s="286"/>
      <c r="C628" s="287"/>
      <c r="D628" s="287"/>
      <c r="E628" s="287"/>
      <c r="F628" s="287"/>
      <c r="G628" s="287"/>
      <c r="H628" s="287"/>
      <c r="I628" s="307"/>
      <c r="J628" s="208"/>
      <c r="K628" s="208"/>
    </row>
    <row r="629" spans="1:11" x14ac:dyDescent="0.25">
      <c r="A629" s="437"/>
      <c r="B629" s="279" t="s">
        <v>123</v>
      </c>
      <c r="C629" s="280">
        <v>-1</v>
      </c>
      <c r="D629" s="280">
        <v>-1</v>
      </c>
      <c r="E629" s="289"/>
      <c r="F629" s="289"/>
      <c r="G629" s="289"/>
      <c r="H629" s="289"/>
      <c r="I629" s="280"/>
      <c r="J629" s="208"/>
      <c r="K629" s="208"/>
    </row>
    <row r="630" spans="1:11" x14ac:dyDescent="0.25">
      <c r="A630" s="437"/>
      <c r="B630" s="281" t="s">
        <v>124</v>
      </c>
      <c r="C630" s="282">
        <v>1</v>
      </c>
      <c r="D630" s="282">
        <v>1</v>
      </c>
      <c r="E630" s="290"/>
      <c r="F630" s="290"/>
      <c r="G630" s="290"/>
      <c r="H630" s="290"/>
      <c r="I630" s="282"/>
      <c r="J630" s="208"/>
      <c r="K630" s="208"/>
    </row>
    <row r="631" spans="1:11" x14ac:dyDescent="0.25">
      <c r="A631" s="437"/>
      <c r="B631" s="281" t="s">
        <v>126</v>
      </c>
      <c r="C631" s="282">
        <v>2</v>
      </c>
      <c r="D631" s="282">
        <v>2</v>
      </c>
      <c r="E631" s="290"/>
      <c r="F631" s="290"/>
      <c r="G631" s="290"/>
      <c r="H631" s="290"/>
      <c r="I631" s="282"/>
      <c r="J631" s="208"/>
      <c r="K631" s="208"/>
    </row>
    <row r="632" spans="1:11" x14ac:dyDescent="0.25">
      <c r="A632" s="437"/>
      <c r="B632" s="281" t="s">
        <v>125</v>
      </c>
      <c r="C632" s="282">
        <v>2</v>
      </c>
      <c r="D632" s="282">
        <v>2</v>
      </c>
      <c r="E632" s="290"/>
      <c r="F632" s="290"/>
      <c r="G632" s="290"/>
      <c r="H632" s="290"/>
      <c r="I632" s="282"/>
      <c r="J632" s="208"/>
      <c r="K632" s="208"/>
    </row>
    <row r="633" spans="1:11" x14ac:dyDescent="0.25">
      <c r="A633" s="437"/>
      <c r="B633" s="281" t="s">
        <v>127</v>
      </c>
      <c r="C633" s="282">
        <v>3</v>
      </c>
      <c r="D633" s="282">
        <v>2</v>
      </c>
      <c r="E633" s="290"/>
      <c r="F633" s="290"/>
      <c r="G633" s="290"/>
      <c r="H633" s="290"/>
      <c r="I633" s="282"/>
      <c r="J633" s="208"/>
      <c r="K633" s="208"/>
    </row>
    <row r="634" spans="1:11" x14ac:dyDescent="0.25">
      <c r="A634" s="437"/>
      <c r="B634" s="281" t="s">
        <v>140</v>
      </c>
      <c r="C634" s="282">
        <v>3</v>
      </c>
      <c r="D634" s="282">
        <v>2</v>
      </c>
      <c r="E634" s="290"/>
      <c r="F634" s="290"/>
      <c r="G634" s="290"/>
      <c r="H634" s="290"/>
      <c r="I634" s="282"/>
      <c r="J634" s="208"/>
      <c r="K634" s="208"/>
    </row>
    <row r="635" spans="1:11" x14ac:dyDescent="0.25">
      <c r="A635" s="437"/>
      <c r="B635" s="291" t="s">
        <v>144</v>
      </c>
      <c r="C635" s="129">
        <f>C629*C630*(C631+C632+C633+C634)*C636</f>
        <v>-60</v>
      </c>
      <c r="D635" s="129">
        <f>D629*D630*(D631+D632+D633+D634)*D636</f>
        <v>-48</v>
      </c>
      <c r="E635" s="311"/>
      <c r="F635" s="311"/>
      <c r="G635" s="311"/>
      <c r="H635" s="311"/>
      <c r="I635" s="130"/>
      <c r="J635" s="208"/>
      <c r="K635" s="208"/>
    </row>
    <row r="636" spans="1:11" ht="15.75" thickBot="1" x14ac:dyDescent="0.3">
      <c r="A636" s="437"/>
      <c r="B636" s="284" t="s">
        <v>62</v>
      </c>
      <c r="C636" s="285">
        <f>COMPONENTES!$F$35</f>
        <v>6</v>
      </c>
      <c r="D636" s="285">
        <f>COMPONENTES!$F$35</f>
        <v>6</v>
      </c>
      <c r="E636" s="292"/>
      <c r="F636" s="292"/>
      <c r="G636" s="292"/>
      <c r="H636" s="292"/>
      <c r="I636" s="293"/>
      <c r="J636" s="208"/>
      <c r="K636" s="208"/>
    </row>
    <row r="637" spans="1:11" ht="15.75" thickBot="1" x14ac:dyDescent="0.3">
      <c r="A637" s="437"/>
      <c r="B637" s="286"/>
      <c r="C637" s="287"/>
      <c r="D637" s="287"/>
      <c r="E637" s="287"/>
      <c r="F637" s="287"/>
      <c r="G637" s="287"/>
      <c r="H637" s="287"/>
      <c r="I637" s="307"/>
      <c r="J637" s="208"/>
      <c r="K637" s="208"/>
    </row>
    <row r="638" spans="1:11" x14ac:dyDescent="0.25">
      <c r="A638" s="437"/>
      <c r="B638" s="279" t="s">
        <v>123</v>
      </c>
      <c r="C638" s="280">
        <v>1</v>
      </c>
      <c r="D638" s="280">
        <v>1</v>
      </c>
      <c r="E638" s="289"/>
      <c r="F638" s="289"/>
      <c r="G638" s="289"/>
      <c r="H638" s="289"/>
      <c r="I638" s="280"/>
      <c r="J638" s="208"/>
      <c r="K638" s="208"/>
    </row>
    <row r="639" spans="1:11" x14ac:dyDescent="0.25">
      <c r="A639" s="437"/>
      <c r="B639" s="281" t="s">
        <v>124</v>
      </c>
      <c r="C639" s="282">
        <v>1</v>
      </c>
      <c r="D639" s="282">
        <v>1</v>
      </c>
      <c r="E639" s="290"/>
      <c r="F639" s="290"/>
      <c r="G639" s="290"/>
      <c r="H639" s="290"/>
      <c r="I639" s="282"/>
      <c r="J639" s="208"/>
      <c r="K639" s="208"/>
    </row>
    <row r="640" spans="1:11" x14ac:dyDescent="0.25">
      <c r="A640" s="437"/>
      <c r="B640" s="281" t="s">
        <v>126</v>
      </c>
      <c r="C640" s="282">
        <v>2</v>
      </c>
      <c r="D640" s="282">
        <v>2</v>
      </c>
      <c r="E640" s="290"/>
      <c r="F640" s="290"/>
      <c r="G640" s="290"/>
      <c r="H640" s="290"/>
      <c r="I640" s="282"/>
      <c r="J640" s="208"/>
      <c r="K640" s="208"/>
    </row>
    <row r="641" spans="1:11" x14ac:dyDescent="0.25">
      <c r="A641" s="437"/>
      <c r="B641" s="281" t="s">
        <v>125</v>
      </c>
      <c r="C641" s="282">
        <v>2</v>
      </c>
      <c r="D641" s="282">
        <v>2</v>
      </c>
      <c r="E641" s="290"/>
      <c r="F641" s="290"/>
      <c r="G641" s="290"/>
      <c r="H641" s="290"/>
      <c r="I641" s="282"/>
      <c r="J641" s="208"/>
      <c r="K641" s="208"/>
    </row>
    <row r="642" spans="1:11" x14ac:dyDescent="0.25">
      <c r="A642" s="437"/>
      <c r="B642" s="281" t="s">
        <v>127</v>
      </c>
      <c r="C642" s="282">
        <v>3</v>
      </c>
      <c r="D642" s="282">
        <v>1</v>
      </c>
      <c r="E642" s="290"/>
      <c r="F642" s="290"/>
      <c r="G642" s="290"/>
      <c r="H642" s="290"/>
      <c r="I642" s="282"/>
      <c r="J642" s="208"/>
      <c r="K642" s="208"/>
    </row>
    <row r="643" spans="1:11" x14ac:dyDescent="0.25">
      <c r="A643" s="437"/>
      <c r="B643" s="281" t="s">
        <v>140</v>
      </c>
      <c r="C643" s="282">
        <v>3</v>
      </c>
      <c r="D643" s="282">
        <v>2</v>
      </c>
      <c r="E643" s="290"/>
      <c r="F643" s="290"/>
      <c r="G643" s="290"/>
      <c r="H643" s="290"/>
      <c r="I643" s="282"/>
      <c r="J643" s="208"/>
      <c r="K643" s="208"/>
    </row>
    <row r="644" spans="1:11" x14ac:dyDescent="0.25">
      <c r="A644" s="437"/>
      <c r="B644" s="291" t="s">
        <v>84</v>
      </c>
      <c r="C644" s="136">
        <f>C638*C639*(C640+C641+C642+C643)*C645</f>
        <v>40</v>
      </c>
      <c r="D644" s="136">
        <f>D638*D639*(D640+D641+D642+D643)*D645</f>
        <v>28</v>
      </c>
      <c r="E644" s="309"/>
      <c r="F644" s="309"/>
      <c r="G644" s="309"/>
      <c r="H644" s="309"/>
      <c r="I644" s="130"/>
      <c r="J644" s="208"/>
      <c r="K644" s="208"/>
    </row>
    <row r="645" spans="1:11" ht="15.75" thickBot="1" x14ac:dyDescent="0.3">
      <c r="A645" s="437"/>
      <c r="B645" s="284" t="s">
        <v>62</v>
      </c>
      <c r="C645" s="285">
        <f>COMPONENTES!$F$36</f>
        <v>4</v>
      </c>
      <c r="D645" s="285">
        <f>COMPONENTES!$F$36</f>
        <v>4</v>
      </c>
      <c r="E645" s="292"/>
      <c r="F645" s="292"/>
      <c r="G645" s="292"/>
      <c r="H645" s="292"/>
      <c r="I645" s="293"/>
      <c r="J645" s="208"/>
      <c r="K645" s="208"/>
    </row>
    <row r="646" spans="1:11" ht="15.75" thickBot="1" x14ac:dyDescent="0.3">
      <c r="A646" s="437"/>
      <c r="B646" s="286"/>
      <c r="C646" s="287"/>
      <c r="D646" s="287"/>
      <c r="E646" s="287"/>
      <c r="F646" s="287"/>
      <c r="G646" s="287"/>
      <c r="H646" s="287"/>
      <c r="I646" s="307"/>
      <c r="J646" s="208"/>
      <c r="K646" s="208"/>
    </row>
    <row r="647" spans="1:11" x14ac:dyDescent="0.25">
      <c r="A647" s="437"/>
      <c r="B647" s="279" t="s">
        <v>123</v>
      </c>
      <c r="C647" s="280">
        <v>-1</v>
      </c>
      <c r="D647" s="289"/>
      <c r="E647" s="289"/>
      <c r="F647" s="289"/>
      <c r="G647" s="289"/>
      <c r="H647" s="289"/>
      <c r="I647" s="280">
        <v>-1</v>
      </c>
      <c r="J647" s="208"/>
      <c r="K647" s="208"/>
    </row>
    <row r="648" spans="1:11" x14ac:dyDescent="0.25">
      <c r="A648" s="437"/>
      <c r="B648" s="281" t="s">
        <v>124</v>
      </c>
      <c r="C648" s="282">
        <v>0.5</v>
      </c>
      <c r="D648" s="290"/>
      <c r="E648" s="290"/>
      <c r="F648" s="290"/>
      <c r="G648" s="290"/>
      <c r="H648" s="290"/>
      <c r="I648" s="282">
        <v>0.1</v>
      </c>
      <c r="J648" s="208"/>
      <c r="K648" s="208"/>
    </row>
    <row r="649" spans="1:11" x14ac:dyDescent="0.25">
      <c r="A649" s="437"/>
      <c r="B649" s="281" t="s">
        <v>126</v>
      </c>
      <c r="C649" s="282">
        <v>2</v>
      </c>
      <c r="D649" s="290"/>
      <c r="E649" s="290"/>
      <c r="F649" s="290"/>
      <c r="G649" s="290"/>
      <c r="H649" s="290"/>
      <c r="I649" s="282">
        <v>2</v>
      </c>
      <c r="J649" s="208"/>
      <c r="K649" s="208"/>
    </row>
    <row r="650" spans="1:11" x14ac:dyDescent="0.25">
      <c r="A650" s="437"/>
      <c r="B650" s="281" t="s">
        <v>125</v>
      </c>
      <c r="C650" s="282">
        <v>2</v>
      </c>
      <c r="D650" s="290"/>
      <c r="E650" s="290"/>
      <c r="F650" s="290"/>
      <c r="G650" s="290"/>
      <c r="H650" s="290"/>
      <c r="I650" s="282">
        <v>2</v>
      </c>
      <c r="J650" s="208"/>
      <c r="K650" s="208"/>
    </row>
    <row r="651" spans="1:11" x14ac:dyDescent="0.25">
      <c r="A651" s="437"/>
      <c r="B651" s="281" t="s">
        <v>127</v>
      </c>
      <c r="C651" s="282">
        <v>2</v>
      </c>
      <c r="D651" s="290"/>
      <c r="E651" s="290"/>
      <c r="F651" s="290"/>
      <c r="G651" s="290"/>
      <c r="H651" s="290"/>
      <c r="I651" s="282">
        <v>1</v>
      </c>
      <c r="J651" s="208"/>
      <c r="K651" s="208"/>
    </row>
    <row r="652" spans="1:11" x14ac:dyDescent="0.25">
      <c r="A652" s="437"/>
      <c r="B652" s="281" t="s">
        <v>140</v>
      </c>
      <c r="C652" s="282">
        <v>2</v>
      </c>
      <c r="D652" s="290"/>
      <c r="E652" s="290"/>
      <c r="F652" s="290"/>
      <c r="G652" s="290"/>
      <c r="H652" s="290"/>
      <c r="I652" s="282">
        <v>2</v>
      </c>
      <c r="J652" s="208"/>
      <c r="K652" s="208"/>
    </row>
    <row r="653" spans="1:11" ht="21" x14ac:dyDescent="0.25">
      <c r="A653" s="437"/>
      <c r="B653" s="283" t="s">
        <v>85</v>
      </c>
      <c r="C653" s="129">
        <f>C647*C648*(C649+C650+C651+C652)*C654</f>
        <v>-24</v>
      </c>
      <c r="D653" s="309"/>
      <c r="E653" s="309"/>
      <c r="F653" s="309"/>
      <c r="G653" s="309"/>
      <c r="H653" s="309"/>
      <c r="I653" s="129">
        <f>I647*I648*(I649+I650+I651+I652)*I654</f>
        <v>-4.2</v>
      </c>
      <c r="J653" s="208"/>
      <c r="K653" s="208"/>
    </row>
    <row r="654" spans="1:11" ht="15.75" thickBot="1" x14ac:dyDescent="0.3">
      <c r="A654" s="438"/>
      <c r="B654" s="284" t="s">
        <v>62</v>
      </c>
      <c r="C654" s="285">
        <f>COMPONENTES!$F$37</f>
        <v>6</v>
      </c>
      <c r="D654" s="292"/>
      <c r="E654" s="292"/>
      <c r="F654" s="292"/>
      <c r="G654" s="292"/>
      <c r="H654" s="292"/>
      <c r="I654" s="285">
        <f>COMPONENTES!$F$37</f>
        <v>6</v>
      </c>
      <c r="J654" s="208"/>
      <c r="K654" s="208"/>
    </row>
    <row r="655" spans="1:11" x14ac:dyDescent="0.25">
      <c r="A655" s="208"/>
      <c r="B655" s="250"/>
      <c r="C655" s="208"/>
      <c r="D655" s="208"/>
      <c r="E655" s="208"/>
      <c r="F655" s="208"/>
      <c r="G655" s="208"/>
      <c r="H655" s="208"/>
      <c r="I655" s="208"/>
      <c r="J655" s="208"/>
      <c r="K655" s="208"/>
    </row>
    <row r="656" spans="1:11" x14ac:dyDescent="0.25">
      <c r="A656" s="208"/>
      <c r="B656" s="250"/>
      <c r="C656" s="208"/>
      <c r="D656" s="208"/>
      <c r="E656" s="208"/>
      <c r="F656" s="208"/>
      <c r="G656" s="208"/>
      <c r="H656" s="208"/>
      <c r="I656" s="208"/>
      <c r="J656" s="208"/>
      <c r="K656" s="208"/>
    </row>
    <row r="657" spans="1:11" x14ac:dyDescent="0.25">
      <c r="A657" s="208"/>
      <c r="B657" s="250"/>
      <c r="C657" s="208"/>
      <c r="D657" s="208"/>
      <c r="E657" s="208"/>
      <c r="F657" s="208"/>
      <c r="G657" s="208"/>
      <c r="H657" s="208"/>
      <c r="I657" s="208"/>
      <c r="J657" s="208"/>
      <c r="K657" s="208"/>
    </row>
    <row r="658" spans="1:11" x14ac:dyDescent="0.25">
      <c r="A658" s="424"/>
      <c r="B658" s="425"/>
      <c r="C658" s="444" t="s">
        <v>9</v>
      </c>
      <c r="D658" s="445"/>
      <c r="E658" s="445"/>
      <c r="F658" s="445"/>
      <c r="G658" s="445"/>
      <c r="H658" s="445"/>
      <c r="I658" s="445"/>
      <c r="J658" s="445"/>
      <c r="K658" s="446"/>
    </row>
    <row r="659" spans="1:11" x14ac:dyDescent="0.25">
      <c r="A659" s="424"/>
      <c r="B659" s="424"/>
      <c r="C659" s="390" t="s">
        <v>43</v>
      </c>
      <c r="D659" s="390" t="s">
        <v>44</v>
      </c>
      <c r="E659" s="390"/>
      <c r="F659" s="390"/>
      <c r="G659" s="390"/>
      <c r="H659" s="390"/>
      <c r="I659" s="390" t="s">
        <v>45</v>
      </c>
      <c r="J659" s="390"/>
      <c r="K659" s="390" t="s">
        <v>191</v>
      </c>
    </row>
    <row r="660" spans="1:11" ht="60.75" thickBot="1" x14ac:dyDescent="0.3">
      <c r="A660" s="426"/>
      <c r="B660" s="424"/>
      <c r="C660" s="421"/>
      <c r="D660" s="261" t="s">
        <v>31</v>
      </c>
      <c r="E660" s="261" t="s">
        <v>32</v>
      </c>
      <c r="F660" s="261" t="s">
        <v>33</v>
      </c>
      <c r="G660" s="261" t="s">
        <v>34</v>
      </c>
      <c r="H660" s="261" t="s">
        <v>35</v>
      </c>
      <c r="I660" s="261" t="s">
        <v>36</v>
      </c>
      <c r="J660" s="261" t="s">
        <v>37</v>
      </c>
      <c r="K660" s="421"/>
    </row>
    <row r="661" spans="1:11" x14ac:dyDescent="0.25">
      <c r="A661" s="427" t="s">
        <v>63</v>
      </c>
      <c r="B661" s="209" t="s">
        <v>123</v>
      </c>
      <c r="C661" s="260">
        <v>-1</v>
      </c>
      <c r="D661" s="260">
        <v>-1</v>
      </c>
      <c r="E661" s="260">
        <v>-1</v>
      </c>
      <c r="F661" s="260">
        <v>-1</v>
      </c>
      <c r="G661" s="260">
        <v>-1</v>
      </c>
      <c r="H661" s="260">
        <v>-1</v>
      </c>
      <c r="I661" s="260">
        <v>-1</v>
      </c>
      <c r="J661" s="260">
        <v>1</v>
      </c>
      <c r="K661" s="260">
        <v>-1</v>
      </c>
    </row>
    <row r="662" spans="1:11" x14ac:dyDescent="0.25">
      <c r="A662" s="428"/>
      <c r="B662" s="211" t="s">
        <v>124</v>
      </c>
      <c r="C662" s="212">
        <v>1</v>
      </c>
      <c r="D662" s="212">
        <v>0.5</v>
      </c>
      <c r="E662" s="212">
        <v>0.5</v>
      </c>
      <c r="F662" s="212">
        <v>1</v>
      </c>
      <c r="G662" s="212">
        <v>1</v>
      </c>
      <c r="H662" s="212">
        <v>0.5</v>
      </c>
      <c r="I662" s="212">
        <v>1</v>
      </c>
      <c r="J662" s="212">
        <v>1</v>
      </c>
      <c r="K662" s="212">
        <v>1</v>
      </c>
    </row>
    <row r="663" spans="1:11" x14ac:dyDescent="0.25">
      <c r="A663" s="428"/>
      <c r="B663" s="211" t="s">
        <v>126</v>
      </c>
      <c r="C663" s="212">
        <v>1</v>
      </c>
      <c r="D663" s="212">
        <v>1</v>
      </c>
      <c r="E663" s="212">
        <v>1</v>
      </c>
      <c r="F663" s="212">
        <v>1</v>
      </c>
      <c r="G663" s="212">
        <v>1</v>
      </c>
      <c r="H663" s="212">
        <v>1</v>
      </c>
      <c r="I663" s="212">
        <v>1</v>
      </c>
      <c r="J663" s="212">
        <v>2</v>
      </c>
      <c r="K663" s="212">
        <v>1</v>
      </c>
    </row>
    <row r="664" spans="1:11" x14ac:dyDescent="0.25">
      <c r="A664" s="428"/>
      <c r="B664" s="211" t="s">
        <v>125</v>
      </c>
      <c r="C664" s="212">
        <v>1</v>
      </c>
      <c r="D664" s="212">
        <v>1</v>
      </c>
      <c r="E664" s="212">
        <v>1</v>
      </c>
      <c r="F664" s="212">
        <v>1</v>
      </c>
      <c r="G664" s="212">
        <v>2</v>
      </c>
      <c r="H664" s="212">
        <v>1</v>
      </c>
      <c r="I664" s="212">
        <v>1</v>
      </c>
      <c r="J664" s="212">
        <v>1</v>
      </c>
      <c r="K664" s="212">
        <v>1</v>
      </c>
    </row>
    <row r="665" spans="1:11" x14ac:dyDescent="0.25">
      <c r="A665" s="428"/>
      <c r="B665" s="211" t="s">
        <v>127</v>
      </c>
      <c r="C665" s="212">
        <v>2</v>
      </c>
      <c r="D665" s="212">
        <v>2</v>
      </c>
      <c r="E665" s="212">
        <v>2</v>
      </c>
      <c r="F665" s="212">
        <v>2</v>
      </c>
      <c r="G665" s="212">
        <v>2</v>
      </c>
      <c r="H665" s="212">
        <v>2</v>
      </c>
      <c r="I665" s="212">
        <v>2</v>
      </c>
      <c r="J665" s="212">
        <v>2</v>
      </c>
      <c r="K665" s="212">
        <v>2</v>
      </c>
    </row>
    <row r="666" spans="1:11" x14ac:dyDescent="0.25">
      <c r="A666" s="428"/>
      <c r="B666" s="211" t="s">
        <v>140</v>
      </c>
      <c r="C666" s="212">
        <v>1</v>
      </c>
      <c r="D666" s="212">
        <v>2</v>
      </c>
      <c r="E666" s="212">
        <v>2</v>
      </c>
      <c r="F666" s="212">
        <v>1</v>
      </c>
      <c r="G666" s="212">
        <v>1</v>
      </c>
      <c r="H666" s="212">
        <v>1</v>
      </c>
      <c r="I666" s="212">
        <v>1</v>
      </c>
      <c r="J666" s="212">
        <v>2</v>
      </c>
      <c r="K666" s="212">
        <v>1</v>
      </c>
    </row>
    <row r="667" spans="1:11" ht="24" x14ac:dyDescent="0.25">
      <c r="A667" s="428"/>
      <c r="B667" s="213" t="s">
        <v>64</v>
      </c>
      <c r="C667" s="214">
        <f>C661*C662*(C663+C664+C665+C666)*C668</f>
        <v>-20</v>
      </c>
      <c r="D667" s="214">
        <f t="shared" ref="D667:J667" si="47">D661*D662*(D663+D664+D665+D666)*D668</f>
        <v>-12</v>
      </c>
      <c r="E667" s="214">
        <f t="shared" si="47"/>
        <v>-12</v>
      </c>
      <c r="F667" s="214">
        <f t="shared" si="47"/>
        <v>-20</v>
      </c>
      <c r="G667" s="214">
        <f t="shared" si="47"/>
        <v>-24</v>
      </c>
      <c r="H667" s="214">
        <f t="shared" si="47"/>
        <v>-10</v>
      </c>
      <c r="I667" s="214">
        <f t="shared" si="47"/>
        <v>-20</v>
      </c>
      <c r="J667" s="241">
        <f t="shared" si="47"/>
        <v>28</v>
      </c>
      <c r="K667" s="214">
        <f>K661*K662*(K663+K664+K665+K666)*K668</f>
        <v>-20</v>
      </c>
    </row>
    <row r="668" spans="1:11" ht="15.75" thickBot="1" x14ac:dyDescent="0.3">
      <c r="A668" s="428"/>
      <c r="B668" s="215" t="s">
        <v>62</v>
      </c>
      <c r="C668" s="216">
        <f>COMPONENTES!$F$2</f>
        <v>4</v>
      </c>
      <c r="D668" s="216">
        <f>COMPONENTES!$F$2</f>
        <v>4</v>
      </c>
      <c r="E668" s="216">
        <f>COMPONENTES!$F$2</f>
        <v>4</v>
      </c>
      <c r="F668" s="216">
        <f>COMPONENTES!$F$2</f>
        <v>4</v>
      </c>
      <c r="G668" s="216">
        <f>COMPONENTES!$F$2</f>
        <v>4</v>
      </c>
      <c r="H668" s="216">
        <f>COMPONENTES!$F$2</f>
        <v>4</v>
      </c>
      <c r="I668" s="216">
        <f>COMPONENTES!$F$2</f>
        <v>4</v>
      </c>
      <c r="J668" s="216">
        <f>COMPONENTES!$F$2</f>
        <v>4</v>
      </c>
      <c r="K668" s="216">
        <f>COMPONENTES!$F$2</f>
        <v>4</v>
      </c>
    </row>
    <row r="669" spans="1:11" ht="15.75" thickBot="1" x14ac:dyDescent="0.3">
      <c r="A669" s="428"/>
      <c r="B669" s="217"/>
      <c r="C669" s="218"/>
      <c r="D669" s="218"/>
      <c r="E669" s="218"/>
      <c r="F669" s="218"/>
      <c r="G669" s="218"/>
      <c r="H669" s="218"/>
      <c r="I669" s="218"/>
      <c r="J669" s="218"/>
      <c r="K669" s="219"/>
    </row>
    <row r="670" spans="1:11" x14ac:dyDescent="0.25">
      <c r="A670" s="428"/>
      <c r="B670" s="209" t="s">
        <v>123</v>
      </c>
      <c r="C670" s="210">
        <v>-1</v>
      </c>
      <c r="D670" s="251"/>
      <c r="E670" s="210"/>
      <c r="F670" s="220"/>
      <c r="G670" s="220"/>
      <c r="H670" s="210">
        <v>-1</v>
      </c>
      <c r="I670" s="210">
        <v>-1</v>
      </c>
      <c r="J670" s="226"/>
      <c r="K670" s="226"/>
    </row>
    <row r="671" spans="1:11" x14ac:dyDescent="0.25">
      <c r="A671" s="428"/>
      <c r="B671" s="211" t="s">
        <v>124</v>
      </c>
      <c r="C671" s="212">
        <v>0.5</v>
      </c>
      <c r="D671" s="252"/>
      <c r="E671" s="212"/>
      <c r="F671" s="221"/>
      <c r="G671" s="221"/>
      <c r="H671" s="212">
        <v>0.5</v>
      </c>
      <c r="I671" s="212">
        <v>0.5</v>
      </c>
      <c r="J671" s="227"/>
      <c r="K671" s="227"/>
    </row>
    <row r="672" spans="1:11" x14ac:dyDescent="0.25">
      <c r="A672" s="428"/>
      <c r="B672" s="211" t="s">
        <v>126</v>
      </c>
      <c r="C672" s="212">
        <v>1</v>
      </c>
      <c r="D672" s="252"/>
      <c r="E672" s="212"/>
      <c r="F672" s="221"/>
      <c r="G672" s="221"/>
      <c r="H672" s="212">
        <v>1</v>
      </c>
      <c r="I672" s="212">
        <v>1</v>
      </c>
      <c r="J672" s="227"/>
      <c r="K672" s="227"/>
    </row>
    <row r="673" spans="1:11" x14ac:dyDescent="0.25">
      <c r="A673" s="428"/>
      <c r="B673" s="211" t="s">
        <v>125</v>
      </c>
      <c r="C673" s="212">
        <v>1</v>
      </c>
      <c r="D673" s="252"/>
      <c r="E673" s="212"/>
      <c r="F673" s="221"/>
      <c r="G673" s="221"/>
      <c r="H673" s="212">
        <v>1</v>
      </c>
      <c r="I673" s="212">
        <v>1</v>
      </c>
      <c r="J673" s="227"/>
      <c r="K673" s="227"/>
    </row>
    <row r="674" spans="1:11" x14ac:dyDescent="0.25">
      <c r="A674" s="428"/>
      <c r="B674" s="211" t="s">
        <v>127</v>
      </c>
      <c r="C674" s="212">
        <v>2</v>
      </c>
      <c r="D674" s="252"/>
      <c r="E674" s="212"/>
      <c r="F674" s="221"/>
      <c r="G674" s="221"/>
      <c r="H674" s="212">
        <v>1</v>
      </c>
      <c r="I674" s="212">
        <v>1</v>
      </c>
      <c r="J674" s="227"/>
      <c r="K674" s="227"/>
    </row>
    <row r="675" spans="1:11" x14ac:dyDescent="0.25">
      <c r="A675" s="428"/>
      <c r="B675" s="211" t="s">
        <v>140</v>
      </c>
      <c r="C675" s="263">
        <v>1</v>
      </c>
      <c r="D675" s="252"/>
      <c r="E675" s="212"/>
      <c r="F675" s="221"/>
      <c r="G675" s="221"/>
      <c r="H675" s="265">
        <v>1</v>
      </c>
      <c r="I675" s="212">
        <v>1</v>
      </c>
      <c r="J675" s="227"/>
      <c r="K675" s="227"/>
    </row>
    <row r="676" spans="1:11" ht="24" x14ac:dyDescent="0.25">
      <c r="A676" s="428"/>
      <c r="B676" s="222" t="s">
        <v>91</v>
      </c>
      <c r="C676" s="264">
        <f>C670*C671*(C672+C673+C674+C675)*C677</f>
        <v>-20</v>
      </c>
      <c r="D676" s="203"/>
      <c r="E676" s="203"/>
      <c r="F676" s="203"/>
      <c r="G676" s="203"/>
      <c r="H676" s="266">
        <f>H670*H671*(H672+H673+H674+H675)*H677</f>
        <v>-16</v>
      </c>
      <c r="I676" s="214">
        <f>I670*I671*(I672+I673+I674+I675)*I677</f>
        <v>-16</v>
      </c>
      <c r="K676" s="227"/>
    </row>
    <row r="677" spans="1:11" ht="15.75" thickBot="1" x14ac:dyDescent="0.3">
      <c r="A677" s="428"/>
      <c r="B677" s="215" t="s">
        <v>62</v>
      </c>
      <c r="C677" s="216">
        <f>COMPONENTES!$F$3</f>
        <v>8</v>
      </c>
      <c r="D677" s="267"/>
      <c r="E677" s="268"/>
      <c r="F677" s="269"/>
      <c r="G677" s="269"/>
      <c r="H677" s="216">
        <f>COMPONENTES!$F$3</f>
        <v>8</v>
      </c>
      <c r="I677" s="216">
        <f>COMPONENTES!$F$3</f>
        <v>8</v>
      </c>
      <c r="J677" s="229"/>
      <c r="K677" s="262"/>
    </row>
    <row r="678" spans="1:11" ht="15.75" thickBot="1" x14ac:dyDescent="0.3">
      <c r="A678" s="428"/>
      <c r="B678" s="217"/>
      <c r="C678" s="218"/>
      <c r="D678" s="218"/>
      <c r="E678" s="218"/>
      <c r="F678" s="218"/>
      <c r="G678" s="218"/>
      <c r="H678" s="218"/>
      <c r="I678" s="218"/>
      <c r="J678" s="218"/>
      <c r="K678" s="219"/>
    </row>
    <row r="679" spans="1:11" x14ac:dyDescent="0.25">
      <c r="A679" s="428"/>
      <c r="B679" s="209" t="s">
        <v>123</v>
      </c>
      <c r="C679" s="210"/>
      <c r="D679" s="220"/>
      <c r="E679" s="220"/>
      <c r="F679" s="220"/>
      <c r="G679" s="220"/>
      <c r="H679" s="226">
        <v>-1</v>
      </c>
      <c r="I679" s="226">
        <v>-1</v>
      </c>
      <c r="J679" s="226">
        <v>1</v>
      </c>
      <c r="K679" s="210"/>
    </row>
    <row r="680" spans="1:11" x14ac:dyDescent="0.25">
      <c r="A680" s="428"/>
      <c r="B680" s="211" t="s">
        <v>124</v>
      </c>
      <c r="C680" s="212"/>
      <c r="D680" s="221"/>
      <c r="E680" s="221"/>
      <c r="F680" s="221"/>
      <c r="G680" s="221"/>
      <c r="H680" s="227">
        <v>0.1</v>
      </c>
      <c r="I680" s="227">
        <v>0.5</v>
      </c>
      <c r="J680" s="227">
        <v>1</v>
      </c>
      <c r="K680" s="212"/>
    </row>
    <row r="681" spans="1:11" x14ac:dyDescent="0.25">
      <c r="A681" s="428"/>
      <c r="B681" s="211" t="s">
        <v>126</v>
      </c>
      <c r="C681" s="212"/>
      <c r="D681" s="221"/>
      <c r="E681" s="221"/>
      <c r="F681" s="221"/>
      <c r="G681" s="221"/>
      <c r="H681" s="227">
        <v>1</v>
      </c>
      <c r="I681" s="227">
        <v>1</v>
      </c>
      <c r="J681" s="227">
        <v>2</v>
      </c>
      <c r="K681" s="212"/>
    </row>
    <row r="682" spans="1:11" x14ac:dyDescent="0.25">
      <c r="A682" s="428"/>
      <c r="B682" s="211" t="s">
        <v>125</v>
      </c>
      <c r="C682" s="212"/>
      <c r="D682" s="221"/>
      <c r="E682" s="221"/>
      <c r="F682" s="221"/>
      <c r="G682" s="221"/>
      <c r="H682" s="227">
        <v>1</v>
      </c>
      <c r="I682" s="227">
        <v>2</v>
      </c>
      <c r="J682" s="227">
        <v>1</v>
      </c>
      <c r="K682" s="212"/>
    </row>
    <row r="683" spans="1:11" x14ac:dyDescent="0.25">
      <c r="A683" s="428"/>
      <c r="B683" s="211" t="s">
        <v>127</v>
      </c>
      <c r="C683" s="212"/>
      <c r="D683" s="221"/>
      <c r="E683" s="221"/>
      <c r="F683" s="221"/>
      <c r="G683" s="221"/>
      <c r="H683" s="227">
        <v>1</v>
      </c>
      <c r="I683" s="227">
        <v>2</v>
      </c>
      <c r="J683" s="227">
        <v>2</v>
      </c>
      <c r="K683" s="212"/>
    </row>
    <row r="684" spans="1:11" x14ac:dyDescent="0.25">
      <c r="A684" s="428"/>
      <c r="B684" s="211" t="s">
        <v>140</v>
      </c>
      <c r="C684" s="212"/>
      <c r="D684" s="221"/>
      <c r="E684" s="221"/>
      <c r="F684" s="221"/>
      <c r="G684" s="221"/>
      <c r="H684" s="227">
        <v>1</v>
      </c>
      <c r="I684" s="227">
        <v>1</v>
      </c>
      <c r="J684" s="227">
        <v>2</v>
      </c>
      <c r="K684" s="212"/>
    </row>
    <row r="685" spans="1:11" x14ac:dyDescent="0.25">
      <c r="A685" s="428"/>
      <c r="B685" s="222" t="s">
        <v>66</v>
      </c>
      <c r="C685" s="223"/>
      <c r="D685" s="221"/>
      <c r="E685" s="221"/>
      <c r="F685" s="221"/>
      <c r="G685" s="221"/>
      <c r="H685" s="270">
        <f>H679*H680*(H681+H682+H683+H684)*H686</f>
        <v>-3.2</v>
      </c>
      <c r="I685" s="270">
        <f>I679*I680*(I681+I682+I683+I684)*I686</f>
        <v>-24</v>
      </c>
      <c r="J685" s="253">
        <f>J679*J680*(J681+J682+J683+J684)*J686</f>
        <v>56</v>
      </c>
      <c r="K685" s="223"/>
    </row>
    <row r="686" spans="1:11" ht="15.75" thickBot="1" x14ac:dyDescent="0.3">
      <c r="A686" s="428"/>
      <c r="B686" s="215" t="s">
        <v>62</v>
      </c>
      <c r="C686" s="230"/>
      <c r="D686" s="224"/>
      <c r="E686" s="224"/>
      <c r="F686" s="224"/>
      <c r="G686" s="224"/>
      <c r="H686" s="229">
        <f>COMPONENTES!$F$4</f>
        <v>8</v>
      </c>
      <c r="I686" s="229">
        <f>COMPONENTES!$F$4</f>
        <v>8</v>
      </c>
      <c r="J686" s="229">
        <f>COMPONENTES!$F$4</f>
        <v>8</v>
      </c>
      <c r="K686" s="225"/>
    </row>
    <row r="687" spans="1:11" ht="15.75" thickBot="1" x14ac:dyDescent="0.3">
      <c r="A687" s="428"/>
      <c r="B687" s="217"/>
      <c r="C687" s="218"/>
      <c r="D687" s="218"/>
      <c r="E687" s="218"/>
      <c r="F687" s="218"/>
      <c r="G687" s="218"/>
      <c r="H687" s="218"/>
      <c r="I687" s="218"/>
      <c r="J687" s="218"/>
      <c r="K687" s="219"/>
    </row>
    <row r="688" spans="1:11" x14ac:dyDescent="0.25">
      <c r="A688" s="428"/>
      <c r="B688" s="209" t="s">
        <v>123</v>
      </c>
      <c r="C688" s="226">
        <v>-1</v>
      </c>
      <c r="D688" s="220"/>
      <c r="E688" s="210"/>
      <c r="F688" s="210"/>
      <c r="G688" s="220"/>
      <c r="H688" s="226">
        <v>-1</v>
      </c>
      <c r="I688" s="226">
        <v>-1</v>
      </c>
      <c r="J688" s="226">
        <v>1</v>
      </c>
      <c r="K688" s="210"/>
    </row>
    <row r="689" spans="1:11" x14ac:dyDescent="0.25">
      <c r="A689" s="428"/>
      <c r="B689" s="211" t="s">
        <v>124</v>
      </c>
      <c r="C689" s="227">
        <v>0.5</v>
      </c>
      <c r="D689" s="221"/>
      <c r="E689" s="212"/>
      <c r="F689" s="212"/>
      <c r="G689" s="221"/>
      <c r="H689" s="227">
        <v>0.1</v>
      </c>
      <c r="I689" s="227">
        <v>0.5</v>
      </c>
      <c r="J689" s="227">
        <v>1</v>
      </c>
      <c r="K689" s="212"/>
    </row>
    <row r="690" spans="1:11" x14ac:dyDescent="0.25">
      <c r="A690" s="428"/>
      <c r="B690" s="211" t="s">
        <v>126</v>
      </c>
      <c r="C690" s="227">
        <v>1</v>
      </c>
      <c r="D690" s="221"/>
      <c r="E690" s="212"/>
      <c r="F690" s="212"/>
      <c r="G690" s="221"/>
      <c r="H690" s="227">
        <v>1</v>
      </c>
      <c r="I690" s="227">
        <v>1</v>
      </c>
      <c r="J690" s="227">
        <v>2</v>
      </c>
      <c r="K690" s="212"/>
    </row>
    <row r="691" spans="1:11" x14ac:dyDescent="0.25">
      <c r="A691" s="428"/>
      <c r="B691" s="211" t="s">
        <v>125</v>
      </c>
      <c r="C691" s="227">
        <v>2</v>
      </c>
      <c r="D691" s="221"/>
      <c r="E691" s="212"/>
      <c r="F691" s="212"/>
      <c r="G691" s="221"/>
      <c r="H691" s="227">
        <v>1</v>
      </c>
      <c r="I691" s="227">
        <v>2</v>
      </c>
      <c r="J691" s="227">
        <v>2</v>
      </c>
      <c r="K691" s="212"/>
    </row>
    <row r="692" spans="1:11" x14ac:dyDescent="0.25">
      <c r="A692" s="428"/>
      <c r="B692" s="211" t="s">
        <v>127</v>
      </c>
      <c r="C692" s="227">
        <v>1</v>
      </c>
      <c r="D692" s="221"/>
      <c r="E692" s="212"/>
      <c r="F692" s="212"/>
      <c r="G692" s="221"/>
      <c r="H692" s="227">
        <v>1</v>
      </c>
      <c r="I692" s="227">
        <v>2</v>
      </c>
      <c r="J692" s="227">
        <v>2</v>
      </c>
      <c r="K692" s="212"/>
    </row>
    <row r="693" spans="1:11" x14ac:dyDescent="0.25">
      <c r="A693" s="428"/>
      <c r="B693" s="211" t="s">
        <v>140</v>
      </c>
      <c r="C693" s="227">
        <v>1</v>
      </c>
      <c r="D693" s="221"/>
      <c r="E693" s="212"/>
      <c r="F693" s="212"/>
      <c r="G693" s="221"/>
      <c r="H693" s="227">
        <v>1</v>
      </c>
      <c r="I693" s="227">
        <v>1</v>
      </c>
      <c r="J693" s="227">
        <v>2</v>
      </c>
      <c r="K693" s="212"/>
    </row>
    <row r="694" spans="1:11" ht="24" x14ac:dyDescent="0.25">
      <c r="A694" s="428"/>
      <c r="B694" s="222" t="s">
        <v>68</v>
      </c>
      <c r="C694" s="270">
        <f>C688*C689*(C690+C691+C692+C693)*C695</f>
        <v>-15</v>
      </c>
      <c r="D694" s="221"/>
      <c r="E694" s="223"/>
      <c r="F694" s="223"/>
      <c r="G694" s="221"/>
      <c r="H694" s="270">
        <f>H688*H689*(H690+H691+H692+H693)*H695</f>
        <v>-2.4000000000000004</v>
      </c>
      <c r="I694" s="270">
        <f>I688*I689*(I690+I691+I692+I693)*I695</f>
        <v>-18</v>
      </c>
      <c r="J694" s="253">
        <f>J688*J689*(J690+J691+J692+J693)*J695</f>
        <v>48</v>
      </c>
      <c r="K694" s="223"/>
    </row>
    <row r="695" spans="1:11" ht="15.75" thickBot="1" x14ac:dyDescent="0.3">
      <c r="A695" s="428"/>
      <c r="B695" s="215" t="s">
        <v>62</v>
      </c>
      <c r="C695" s="229">
        <f>COMPONENTES!$F$5</f>
        <v>6</v>
      </c>
      <c r="D695" s="224"/>
      <c r="E695" s="230"/>
      <c r="F695" s="230"/>
      <c r="G695" s="224"/>
      <c r="H695" s="229">
        <f>COMPONENTES!$F$5</f>
        <v>6</v>
      </c>
      <c r="I695" s="229">
        <f>COMPONENTES!$F$5</f>
        <v>6</v>
      </c>
      <c r="J695" s="229">
        <f>COMPONENTES!$F$5</f>
        <v>6</v>
      </c>
      <c r="K695" s="225"/>
    </row>
    <row r="696" spans="1:11" ht="15.75" thickBot="1" x14ac:dyDescent="0.3">
      <c r="A696" s="428"/>
      <c r="B696" s="217"/>
      <c r="C696" s="218"/>
      <c r="D696" s="218"/>
      <c r="E696" s="218"/>
      <c r="F696" s="218"/>
      <c r="G696" s="218"/>
      <c r="H696" s="218"/>
      <c r="I696" s="218"/>
      <c r="J696" s="218"/>
      <c r="K696" s="219"/>
    </row>
    <row r="697" spans="1:11" x14ac:dyDescent="0.25">
      <c r="A697" s="428"/>
      <c r="B697" s="209" t="s">
        <v>123</v>
      </c>
      <c r="C697" s="226">
        <v>-1</v>
      </c>
      <c r="D697" s="220"/>
      <c r="E697" s="210"/>
      <c r="F697" s="210"/>
      <c r="G697" s="220"/>
      <c r="H697" s="226">
        <v>-1</v>
      </c>
      <c r="I697" s="226">
        <v>-1</v>
      </c>
      <c r="J697" s="226">
        <v>1</v>
      </c>
      <c r="K697" s="210"/>
    </row>
    <row r="698" spans="1:11" x14ac:dyDescent="0.25">
      <c r="A698" s="428"/>
      <c r="B698" s="211" t="s">
        <v>124</v>
      </c>
      <c r="C698" s="227">
        <v>0.5</v>
      </c>
      <c r="D698" s="221"/>
      <c r="E698" s="212"/>
      <c r="F698" s="212"/>
      <c r="G698" s="221"/>
      <c r="H698" s="227">
        <v>0.1</v>
      </c>
      <c r="I698" s="227">
        <v>0.5</v>
      </c>
      <c r="J698" s="227">
        <v>1</v>
      </c>
      <c r="K698" s="212"/>
    </row>
    <row r="699" spans="1:11" x14ac:dyDescent="0.25">
      <c r="A699" s="428"/>
      <c r="B699" s="211" t="s">
        <v>126</v>
      </c>
      <c r="C699" s="227">
        <v>1</v>
      </c>
      <c r="D699" s="221"/>
      <c r="E699" s="212"/>
      <c r="F699" s="212"/>
      <c r="G699" s="221"/>
      <c r="H699" s="227">
        <v>1</v>
      </c>
      <c r="I699" s="227">
        <v>1</v>
      </c>
      <c r="J699" s="227">
        <v>2</v>
      </c>
      <c r="K699" s="212"/>
    </row>
    <row r="700" spans="1:11" x14ac:dyDescent="0.25">
      <c r="A700" s="428"/>
      <c r="B700" s="211" t="s">
        <v>125</v>
      </c>
      <c r="C700" s="227">
        <v>2</v>
      </c>
      <c r="D700" s="221"/>
      <c r="E700" s="212"/>
      <c r="F700" s="212"/>
      <c r="G700" s="221"/>
      <c r="H700" s="227">
        <v>1</v>
      </c>
      <c r="I700" s="227">
        <v>2</v>
      </c>
      <c r="J700" s="227">
        <v>2</v>
      </c>
      <c r="K700" s="212"/>
    </row>
    <row r="701" spans="1:11" x14ac:dyDescent="0.25">
      <c r="A701" s="428"/>
      <c r="B701" s="211" t="s">
        <v>127</v>
      </c>
      <c r="C701" s="227">
        <v>1</v>
      </c>
      <c r="D701" s="221"/>
      <c r="E701" s="212"/>
      <c r="F701" s="212"/>
      <c r="G701" s="221"/>
      <c r="H701" s="227">
        <v>1</v>
      </c>
      <c r="I701" s="227">
        <v>2</v>
      </c>
      <c r="J701" s="227">
        <v>2</v>
      </c>
      <c r="K701" s="212"/>
    </row>
    <row r="702" spans="1:11" x14ac:dyDescent="0.25">
      <c r="A702" s="428"/>
      <c r="B702" s="211" t="s">
        <v>140</v>
      </c>
      <c r="C702" s="227">
        <v>1</v>
      </c>
      <c r="D702" s="221"/>
      <c r="E702" s="212"/>
      <c r="F702" s="212"/>
      <c r="G702" s="221"/>
      <c r="H702" s="227">
        <v>1</v>
      </c>
      <c r="I702" s="227">
        <v>1</v>
      </c>
      <c r="J702" s="227">
        <v>2</v>
      </c>
      <c r="K702" s="212"/>
    </row>
    <row r="703" spans="1:11" ht="24" x14ac:dyDescent="0.25">
      <c r="A703" s="428"/>
      <c r="B703" s="222" t="s">
        <v>375</v>
      </c>
      <c r="C703" s="270">
        <f>C697*C698*(C699+C700+C701+C702)*C704</f>
        <v>-15</v>
      </c>
      <c r="D703" s="221"/>
      <c r="E703" s="223"/>
      <c r="F703" s="223"/>
      <c r="G703" s="221"/>
      <c r="H703" s="270">
        <f>H697*H698*(H699+H700+H701+H702)*H704</f>
        <v>-2.4000000000000004</v>
      </c>
      <c r="I703" s="270">
        <f>I697*I698*(I699+I700+I701+I702)*I704</f>
        <v>-18</v>
      </c>
      <c r="J703" s="253">
        <f>J697*J698*(J699+J700+J701+J702)*J704</f>
        <v>48</v>
      </c>
      <c r="K703" s="223"/>
    </row>
    <row r="704" spans="1:11" ht="15.75" thickBot="1" x14ac:dyDescent="0.3">
      <c r="A704" s="429"/>
      <c r="B704" s="215" t="s">
        <v>62</v>
      </c>
      <c r="C704" s="229">
        <f>COMPONENTES!$F$6</f>
        <v>6</v>
      </c>
      <c r="D704" s="224"/>
      <c r="E704" s="230"/>
      <c r="F704" s="230"/>
      <c r="G704" s="224"/>
      <c r="H704" s="229">
        <f>COMPONENTES!$F$6</f>
        <v>6</v>
      </c>
      <c r="I704" s="229">
        <f>COMPONENTES!$F$6</f>
        <v>6</v>
      </c>
      <c r="J704" s="229">
        <f>COMPONENTES!$F$6</f>
        <v>6</v>
      </c>
      <c r="K704" s="225"/>
    </row>
    <row r="705" spans="1:11" ht="15.75" thickBot="1" x14ac:dyDescent="0.3">
      <c r="A705" s="218"/>
      <c r="B705" s="231"/>
      <c r="C705" s="218"/>
      <c r="D705" s="218"/>
      <c r="E705" s="218"/>
      <c r="F705" s="218"/>
      <c r="G705" s="218"/>
      <c r="H705" s="218"/>
      <c r="I705" s="218"/>
      <c r="J705" s="218"/>
      <c r="K705" s="219"/>
    </row>
    <row r="706" spans="1:11" x14ac:dyDescent="0.25">
      <c r="A706" s="422" t="s">
        <v>65</v>
      </c>
      <c r="B706" s="209" t="s">
        <v>123</v>
      </c>
      <c r="C706" s="210"/>
      <c r="D706" s="220"/>
      <c r="E706" s="220"/>
      <c r="F706" s="220"/>
      <c r="G706" s="220"/>
      <c r="H706" s="220"/>
      <c r="I706" s="220"/>
      <c r="J706" s="226">
        <v>1</v>
      </c>
      <c r="K706" s="210"/>
    </row>
    <row r="707" spans="1:11" x14ac:dyDescent="0.25">
      <c r="A707" s="423"/>
      <c r="B707" s="211" t="s">
        <v>124</v>
      </c>
      <c r="C707" s="212"/>
      <c r="D707" s="221"/>
      <c r="E707" s="221"/>
      <c r="F707" s="221"/>
      <c r="G707" s="221"/>
      <c r="H707" s="221"/>
      <c r="I707" s="221"/>
      <c r="J707" s="227">
        <v>1</v>
      </c>
      <c r="K707" s="212"/>
    </row>
    <row r="708" spans="1:11" x14ac:dyDescent="0.25">
      <c r="A708" s="423"/>
      <c r="B708" s="211" t="s">
        <v>126</v>
      </c>
      <c r="C708" s="212"/>
      <c r="D708" s="221"/>
      <c r="E708" s="221"/>
      <c r="F708" s="221"/>
      <c r="G708" s="221"/>
      <c r="H708" s="221"/>
      <c r="I708" s="221"/>
      <c r="J708" s="227">
        <v>2</v>
      </c>
      <c r="K708" s="212"/>
    </row>
    <row r="709" spans="1:11" x14ac:dyDescent="0.25">
      <c r="A709" s="423"/>
      <c r="B709" s="211" t="s">
        <v>125</v>
      </c>
      <c r="C709" s="212"/>
      <c r="D709" s="221"/>
      <c r="E709" s="221"/>
      <c r="F709" s="221"/>
      <c r="G709" s="221"/>
      <c r="H709" s="221"/>
      <c r="I709" s="221"/>
      <c r="J709" s="227">
        <v>2</v>
      </c>
      <c r="K709" s="212"/>
    </row>
    <row r="710" spans="1:11" x14ac:dyDescent="0.25">
      <c r="A710" s="423"/>
      <c r="B710" s="211" t="s">
        <v>127</v>
      </c>
      <c r="C710" s="212"/>
      <c r="D710" s="221"/>
      <c r="E710" s="221"/>
      <c r="F710" s="221"/>
      <c r="G710" s="221"/>
      <c r="H710" s="221"/>
      <c r="I710" s="221"/>
      <c r="J710" s="227">
        <v>1</v>
      </c>
      <c r="K710" s="212"/>
    </row>
    <row r="711" spans="1:11" x14ac:dyDescent="0.25">
      <c r="A711" s="423"/>
      <c r="B711" s="211" t="s">
        <v>140</v>
      </c>
      <c r="C711" s="212"/>
      <c r="D711" s="221"/>
      <c r="E711" s="221"/>
      <c r="F711" s="221"/>
      <c r="G711" s="221"/>
      <c r="H711" s="221"/>
      <c r="I711" s="221"/>
      <c r="J711" s="227">
        <v>2</v>
      </c>
      <c r="K711" s="212"/>
    </row>
    <row r="712" spans="1:11" x14ac:dyDescent="0.25">
      <c r="A712" s="423"/>
      <c r="B712" s="222" t="s">
        <v>67</v>
      </c>
      <c r="C712" s="223"/>
      <c r="D712" s="221"/>
      <c r="E712" s="221"/>
      <c r="F712" s="221"/>
      <c r="G712" s="221"/>
      <c r="H712" s="221"/>
      <c r="I712" s="221"/>
      <c r="J712" s="253">
        <f>J706*J707*(J708+J709+J710+J711)*J713</f>
        <v>49</v>
      </c>
      <c r="K712" s="223"/>
    </row>
    <row r="713" spans="1:11" ht="15.75" thickBot="1" x14ac:dyDescent="0.3">
      <c r="A713" s="423"/>
      <c r="B713" s="215" t="s">
        <v>62</v>
      </c>
      <c r="C713" s="230"/>
      <c r="D713" s="224"/>
      <c r="E713" s="224"/>
      <c r="F713" s="224"/>
      <c r="G713" s="224"/>
      <c r="H713" s="224"/>
      <c r="I713" s="224"/>
      <c r="J713" s="229">
        <f>COMPONENTES!$F$7</f>
        <v>7</v>
      </c>
      <c r="K713" s="225"/>
    </row>
    <row r="714" spans="1:11" ht="15.75" thickBot="1" x14ac:dyDescent="0.3">
      <c r="A714" s="423"/>
      <c r="B714" s="217"/>
      <c r="C714" s="218"/>
      <c r="D714" s="218"/>
      <c r="E714" s="218"/>
      <c r="F714" s="218"/>
      <c r="G714" s="218"/>
      <c r="H714" s="218"/>
      <c r="I714" s="218"/>
      <c r="J714" s="218"/>
      <c r="K714" s="219"/>
    </row>
    <row r="715" spans="1:11" x14ac:dyDescent="0.25">
      <c r="A715" s="423"/>
      <c r="B715" s="209" t="s">
        <v>123</v>
      </c>
      <c r="C715" s="220"/>
      <c r="D715" s="220"/>
      <c r="E715" s="220"/>
      <c r="F715" s="220"/>
      <c r="G715" s="220"/>
      <c r="H715" s="226">
        <v>-1</v>
      </c>
      <c r="I715" s="226">
        <v>-1</v>
      </c>
      <c r="J715" s="226">
        <v>1</v>
      </c>
      <c r="K715" s="210"/>
    </row>
    <row r="716" spans="1:11" x14ac:dyDescent="0.25">
      <c r="A716" s="423"/>
      <c r="B716" s="211" t="s">
        <v>124</v>
      </c>
      <c r="C716" s="221"/>
      <c r="D716" s="221"/>
      <c r="E716" s="221"/>
      <c r="F716" s="221"/>
      <c r="G716" s="221"/>
      <c r="H716" s="227">
        <v>0.1</v>
      </c>
      <c r="I716" s="227">
        <v>0.5</v>
      </c>
      <c r="J716" s="227">
        <v>0.5</v>
      </c>
      <c r="K716" s="212"/>
    </row>
    <row r="717" spans="1:11" x14ac:dyDescent="0.25">
      <c r="A717" s="423"/>
      <c r="B717" s="211" t="s">
        <v>126</v>
      </c>
      <c r="C717" s="221"/>
      <c r="D717" s="221"/>
      <c r="E717" s="221"/>
      <c r="F717" s="221"/>
      <c r="G717" s="221"/>
      <c r="H717" s="227">
        <v>1</v>
      </c>
      <c r="I717" s="227">
        <v>1</v>
      </c>
      <c r="J717" s="227">
        <v>2</v>
      </c>
      <c r="K717" s="212"/>
    </row>
    <row r="718" spans="1:11" x14ac:dyDescent="0.25">
      <c r="A718" s="423"/>
      <c r="B718" s="211" t="s">
        <v>125</v>
      </c>
      <c r="C718" s="221"/>
      <c r="D718" s="221"/>
      <c r="E718" s="221"/>
      <c r="F718" s="221"/>
      <c r="G718" s="221"/>
      <c r="H718" s="227">
        <v>1</v>
      </c>
      <c r="I718" s="227">
        <v>2</v>
      </c>
      <c r="J718" s="227">
        <v>2</v>
      </c>
      <c r="K718" s="212"/>
    </row>
    <row r="719" spans="1:11" x14ac:dyDescent="0.25">
      <c r="A719" s="423"/>
      <c r="B719" s="211" t="s">
        <v>127</v>
      </c>
      <c r="C719" s="221"/>
      <c r="D719" s="221"/>
      <c r="E719" s="221"/>
      <c r="F719" s="221"/>
      <c r="G719" s="221"/>
      <c r="H719" s="227">
        <v>1</v>
      </c>
      <c r="I719" s="227">
        <v>2</v>
      </c>
      <c r="J719" s="227">
        <v>2</v>
      </c>
      <c r="K719" s="212"/>
    </row>
    <row r="720" spans="1:11" x14ac:dyDescent="0.25">
      <c r="A720" s="423"/>
      <c r="B720" s="211" t="s">
        <v>140</v>
      </c>
      <c r="C720" s="221"/>
      <c r="D720" s="221"/>
      <c r="E720" s="221"/>
      <c r="F720" s="221"/>
      <c r="G720" s="221"/>
      <c r="H720" s="227">
        <v>1</v>
      </c>
      <c r="I720" s="227">
        <v>1</v>
      </c>
      <c r="J720" s="227">
        <v>1</v>
      </c>
      <c r="K720" s="212"/>
    </row>
    <row r="721" spans="1:11" ht="24" x14ac:dyDescent="0.25">
      <c r="A721" s="423"/>
      <c r="B721" s="222" t="s">
        <v>69</v>
      </c>
      <c r="C721" s="221"/>
      <c r="D721" s="221"/>
      <c r="E721" s="221"/>
      <c r="F721" s="221"/>
      <c r="G721" s="221"/>
      <c r="H721" s="270">
        <f>H715*H716*(H717+H718+H719+H720)*H722</f>
        <v>-2.8000000000000003</v>
      </c>
      <c r="I721" s="270">
        <f>I715*I716*(I717+I718+I719+I720)*I722</f>
        <v>-21</v>
      </c>
      <c r="J721" s="253">
        <f>J715*J716*(J717+J718+J719+J720)*J722</f>
        <v>24.5</v>
      </c>
      <c r="K721" s="223"/>
    </row>
    <row r="722" spans="1:11" ht="15.75" thickBot="1" x14ac:dyDescent="0.3">
      <c r="A722" s="423"/>
      <c r="B722" s="215" t="s">
        <v>62</v>
      </c>
      <c r="C722" s="224"/>
      <c r="D722" s="224"/>
      <c r="E722" s="224"/>
      <c r="F722" s="224"/>
      <c r="G722" s="224"/>
      <c r="H722" s="229">
        <f>COMPONENTES!$F$8</f>
        <v>7</v>
      </c>
      <c r="I722" s="229">
        <f>COMPONENTES!$F$8</f>
        <v>7</v>
      </c>
      <c r="J722" s="229">
        <f>COMPONENTES!$F$8</f>
        <v>7</v>
      </c>
      <c r="K722" s="225"/>
    </row>
    <row r="723" spans="1:11" ht="15.75" thickBot="1" x14ac:dyDescent="0.3">
      <c r="A723" s="423"/>
      <c r="B723" s="217"/>
      <c r="C723" s="218"/>
      <c r="D723" s="218"/>
      <c r="E723" s="218"/>
      <c r="F723" s="218"/>
      <c r="G723" s="218"/>
      <c r="H723" s="218"/>
      <c r="I723" s="218"/>
      <c r="J723" s="218"/>
      <c r="K723" s="219"/>
    </row>
    <row r="724" spans="1:11" x14ac:dyDescent="0.25">
      <c r="A724" s="423"/>
      <c r="B724" s="209" t="s">
        <v>123</v>
      </c>
      <c r="C724" s="220"/>
      <c r="D724" s="220"/>
      <c r="E724" s="220"/>
      <c r="F724" s="220"/>
      <c r="G724" s="220"/>
      <c r="H724" s="226">
        <v>-1</v>
      </c>
      <c r="I724" s="226">
        <v>-1</v>
      </c>
      <c r="J724" s="226">
        <v>1</v>
      </c>
      <c r="K724" s="210"/>
    </row>
    <row r="725" spans="1:11" x14ac:dyDescent="0.25">
      <c r="A725" s="423"/>
      <c r="B725" s="211" t="s">
        <v>124</v>
      </c>
      <c r="C725" s="221"/>
      <c r="D725" s="221"/>
      <c r="E725" s="221"/>
      <c r="F725" s="221"/>
      <c r="G725" s="221"/>
      <c r="H725" s="227">
        <v>0.1</v>
      </c>
      <c r="I725" s="227">
        <v>0.5</v>
      </c>
      <c r="J725" s="227">
        <v>0.5</v>
      </c>
      <c r="K725" s="212"/>
    </row>
    <row r="726" spans="1:11" x14ac:dyDescent="0.25">
      <c r="A726" s="423"/>
      <c r="B726" s="211" t="s">
        <v>126</v>
      </c>
      <c r="C726" s="221"/>
      <c r="D726" s="221"/>
      <c r="E726" s="221"/>
      <c r="F726" s="221"/>
      <c r="G726" s="221"/>
      <c r="H726" s="227">
        <v>1</v>
      </c>
      <c r="I726" s="227">
        <v>1</v>
      </c>
      <c r="J726" s="227">
        <v>2</v>
      </c>
      <c r="K726" s="212"/>
    </row>
    <row r="727" spans="1:11" x14ac:dyDescent="0.25">
      <c r="A727" s="423"/>
      <c r="B727" s="211" t="s">
        <v>125</v>
      </c>
      <c r="C727" s="221"/>
      <c r="D727" s="221"/>
      <c r="E727" s="221"/>
      <c r="F727" s="221"/>
      <c r="G727" s="221"/>
      <c r="H727" s="227">
        <v>1</v>
      </c>
      <c r="I727" s="227">
        <v>2</v>
      </c>
      <c r="J727" s="227">
        <v>2</v>
      </c>
      <c r="K727" s="212"/>
    </row>
    <row r="728" spans="1:11" x14ac:dyDescent="0.25">
      <c r="A728" s="423"/>
      <c r="B728" s="211" t="s">
        <v>127</v>
      </c>
      <c r="C728" s="221"/>
      <c r="D728" s="221"/>
      <c r="E728" s="221"/>
      <c r="F728" s="221"/>
      <c r="G728" s="221"/>
      <c r="H728" s="227">
        <v>1</v>
      </c>
      <c r="I728" s="227">
        <v>2</v>
      </c>
      <c r="J728" s="227">
        <v>2</v>
      </c>
      <c r="K728" s="212"/>
    </row>
    <row r="729" spans="1:11" x14ac:dyDescent="0.25">
      <c r="A729" s="423"/>
      <c r="B729" s="211" t="s">
        <v>140</v>
      </c>
      <c r="C729" s="221"/>
      <c r="D729" s="221"/>
      <c r="E729" s="221"/>
      <c r="F729" s="221"/>
      <c r="G729" s="221"/>
      <c r="H729" s="227">
        <v>1</v>
      </c>
      <c r="I729" s="227">
        <v>1</v>
      </c>
      <c r="J729" s="227">
        <v>1</v>
      </c>
      <c r="K729" s="212"/>
    </row>
    <row r="730" spans="1:11" ht="24" x14ac:dyDescent="0.25">
      <c r="A730" s="423"/>
      <c r="B730" s="222" t="s">
        <v>376</v>
      </c>
      <c r="C730" s="221"/>
      <c r="D730" s="221"/>
      <c r="E730" s="221"/>
      <c r="F730" s="221"/>
      <c r="G730" s="221"/>
      <c r="H730" s="270">
        <f>H724*H725*(H726+H727+H728+H729)*H731</f>
        <v>-3.6</v>
      </c>
      <c r="I730" s="270">
        <f>I724*I725*(I726+I727+I728+I729)*I731</f>
        <v>-27</v>
      </c>
      <c r="J730" s="253">
        <f>J724*J725*(J726+J727+J728+J729)*J731</f>
        <v>31.5</v>
      </c>
      <c r="K730" s="223"/>
    </row>
    <row r="731" spans="1:11" ht="15.75" thickBot="1" x14ac:dyDescent="0.3">
      <c r="A731" s="430"/>
      <c r="B731" s="215" t="s">
        <v>62</v>
      </c>
      <c r="C731" s="224"/>
      <c r="D731" s="224"/>
      <c r="E731" s="224"/>
      <c r="F731" s="224"/>
      <c r="G731" s="224"/>
      <c r="H731" s="229">
        <f>COMPONENTES!$F$9</f>
        <v>9</v>
      </c>
      <c r="I731" s="229">
        <f>COMPONENTES!$F$9</f>
        <v>9</v>
      </c>
      <c r="J731" s="229">
        <f>COMPONENTES!$F$9</f>
        <v>9</v>
      </c>
      <c r="K731" s="225"/>
    </row>
    <row r="732" spans="1:11" ht="15.75" thickBot="1" x14ac:dyDescent="0.3">
      <c r="A732" s="232"/>
      <c r="B732" s="231"/>
      <c r="C732" s="218"/>
      <c r="D732" s="218"/>
      <c r="E732" s="218"/>
      <c r="F732" s="218"/>
      <c r="G732" s="218"/>
      <c r="H732" s="218"/>
      <c r="I732" s="218"/>
      <c r="J732" s="218"/>
      <c r="K732" s="219"/>
    </row>
    <row r="733" spans="1:11" x14ac:dyDescent="0.25">
      <c r="A733" s="422" t="s">
        <v>58</v>
      </c>
      <c r="B733" s="209" t="s">
        <v>123</v>
      </c>
      <c r="C733" s="210">
        <v>-1</v>
      </c>
      <c r="D733" s="210"/>
      <c r="E733" s="210"/>
      <c r="F733" s="210">
        <v>-1</v>
      </c>
      <c r="G733" s="210">
        <v>-1</v>
      </c>
      <c r="H733" s="210">
        <v>-1</v>
      </c>
      <c r="I733" s="210">
        <v>-1</v>
      </c>
      <c r="J733" s="210">
        <v>1</v>
      </c>
      <c r="K733" s="210">
        <v>-1</v>
      </c>
    </row>
    <row r="734" spans="1:11" x14ac:dyDescent="0.25">
      <c r="A734" s="423"/>
      <c r="B734" s="211" t="s">
        <v>124</v>
      </c>
      <c r="C734" s="212">
        <v>1</v>
      </c>
      <c r="D734" s="212"/>
      <c r="E734" s="212"/>
      <c r="F734" s="212">
        <v>0.5</v>
      </c>
      <c r="G734" s="212">
        <v>0.5</v>
      </c>
      <c r="H734" s="212">
        <v>0.5</v>
      </c>
      <c r="I734" s="212">
        <v>1</v>
      </c>
      <c r="J734" s="212">
        <v>0.5</v>
      </c>
      <c r="K734" s="212">
        <v>1</v>
      </c>
    </row>
    <row r="735" spans="1:11" x14ac:dyDescent="0.25">
      <c r="A735" s="423"/>
      <c r="B735" s="211" t="s">
        <v>126</v>
      </c>
      <c r="C735" s="212">
        <v>1</v>
      </c>
      <c r="D735" s="212"/>
      <c r="E735" s="212"/>
      <c r="F735" s="212">
        <v>1</v>
      </c>
      <c r="G735" s="212">
        <v>1</v>
      </c>
      <c r="H735" s="212">
        <v>1</v>
      </c>
      <c r="I735" s="212">
        <v>1</v>
      </c>
      <c r="J735" s="212">
        <v>2</v>
      </c>
      <c r="K735" s="212">
        <v>1</v>
      </c>
    </row>
    <row r="736" spans="1:11" x14ac:dyDescent="0.25">
      <c r="A736" s="423"/>
      <c r="B736" s="211" t="s">
        <v>125</v>
      </c>
      <c r="C736" s="212">
        <v>1</v>
      </c>
      <c r="D736" s="212"/>
      <c r="E736" s="212"/>
      <c r="F736" s="212">
        <v>2</v>
      </c>
      <c r="G736" s="212">
        <v>2</v>
      </c>
      <c r="H736" s="212">
        <v>1</v>
      </c>
      <c r="I736" s="212">
        <v>1</v>
      </c>
      <c r="J736" s="212">
        <v>2</v>
      </c>
      <c r="K736" s="212">
        <v>1</v>
      </c>
    </row>
    <row r="737" spans="1:11" x14ac:dyDescent="0.25">
      <c r="A737" s="423"/>
      <c r="B737" s="211" t="s">
        <v>127</v>
      </c>
      <c r="C737" s="212">
        <v>1</v>
      </c>
      <c r="D737" s="212"/>
      <c r="E737" s="212"/>
      <c r="F737" s="212">
        <v>2</v>
      </c>
      <c r="G737" s="212">
        <v>2</v>
      </c>
      <c r="H737" s="212">
        <v>1</v>
      </c>
      <c r="I737" s="212">
        <v>2</v>
      </c>
      <c r="J737" s="212">
        <v>1</v>
      </c>
      <c r="K737" s="212">
        <v>1</v>
      </c>
    </row>
    <row r="738" spans="1:11" x14ac:dyDescent="0.25">
      <c r="A738" s="423"/>
      <c r="B738" s="211" t="s">
        <v>140</v>
      </c>
      <c r="C738" s="212">
        <v>2</v>
      </c>
      <c r="D738" s="212"/>
      <c r="E738" s="212"/>
      <c r="F738" s="212">
        <v>2</v>
      </c>
      <c r="G738" s="212">
        <v>2</v>
      </c>
      <c r="H738" s="212">
        <v>2</v>
      </c>
      <c r="I738" s="212">
        <v>2</v>
      </c>
      <c r="J738" s="212">
        <v>2</v>
      </c>
      <c r="K738" s="212">
        <v>2</v>
      </c>
    </row>
    <row r="739" spans="1:11" ht="24" x14ac:dyDescent="0.25">
      <c r="A739" s="423"/>
      <c r="B739" s="213" t="s">
        <v>70</v>
      </c>
      <c r="C739" s="214">
        <f>C733*C734*(C735+C736+C737+C738)*C740</f>
        <v>-50</v>
      </c>
      <c r="D739" s="239"/>
      <c r="E739" s="239"/>
      <c r="F739" s="214">
        <f t="shared" ref="F739:K739" si="48">F733*F734*(F735+F736+F737+F738)*F740</f>
        <v>-35</v>
      </c>
      <c r="G739" s="214">
        <f t="shared" si="48"/>
        <v>-35</v>
      </c>
      <c r="H739" s="214">
        <f t="shared" si="48"/>
        <v>-25</v>
      </c>
      <c r="I739" s="214">
        <f t="shared" si="48"/>
        <v>-60</v>
      </c>
      <c r="J739" s="241">
        <f t="shared" si="48"/>
        <v>35</v>
      </c>
      <c r="K739" s="214">
        <f t="shared" si="48"/>
        <v>-50</v>
      </c>
    </row>
    <row r="740" spans="1:11" ht="15.75" thickBot="1" x14ac:dyDescent="0.3">
      <c r="A740" s="423"/>
      <c r="B740" s="215" t="s">
        <v>62</v>
      </c>
      <c r="C740" s="216">
        <f>COMPONENTES!$F$10</f>
        <v>10</v>
      </c>
      <c r="D740" s="216"/>
      <c r="E740" s="216"/>
      <c r="F740" s="216">
        <f>COMPONENTES!$F$10</f>
        <v>10</v>
      </c>
      <c r="G740" s="216">
        <f>COMPONENTES!$F$10</f>
        <v>10</v>
      </c>
      <c r="H740" s="216">
        <f>COMPONENTES!$F$10</f>
        <v>10</v>
      </c>
      <c r="I740" s="216">
        <f>COMPONENTES!$F$10</f>
        <v>10</v>
      </c>
      <c r="J740" s="216">
        <f>COMPONENTES!$F$10</f>
        <v>10</v>
      </c>
      <c r="K740" s="216">
        <f>COMPONENTES!$F$10</f>
        <v>10</v>
      </c>
    </row>
    <row r="741" spans="1:11" ht="15.75" thickBot="1" x14ac:dyDescent="0.3">
      <c r="A741" s="423"/>
      <c r="B741" s="217"/>
      <c r="C741" s="218"/>
      <c r="D741" s="218"/>
      <c r="E741" s="218"/>
      <c r="F741" s="218"/>
      <c r="G741" s="218"/>
      <c r="H741" s="218"/>
      <c r="I741" s="218"/>
      <c r="J741" s="218"/>
      <c r="K741" s="219"/>
    </row>
    <row r="742" spans="1:11" x14ac:dyDescent="0.25">
      <c r="A742" s="423"/>
      <c r="B742" s="209" t="s">
        <v>123</v>
      </c>
      <c r="C742" s="210"/>
      <c r="D742" s="210"/>
      <c r="E742" s="220"/>
      <c r="F742" s="220"/>
      <c r="G742" s="220"/>
      <c r="H742" s="220"/>
      <c r="I742" s="210">
        <v>-1</v>
      </c>
      <c r="J742" s="210"/>
      <c r="K742" s="210"/>
    </row>
    <row r="743" spans="1:11" x14ac:dyDescent="0.25">
      <c r="A743" s="423"/>
      <c r="B743" s="211" t="s">
        <v>124</v>
      </c>
      <c r="C743" s="212"/>
      <c r="D743" s="212"/>
      <c r="E743" s="221"/>
      <c r="F743" s="221"/>
      <c r="G743" s="221"/>
      <c r="H743" s="221"/>
      <c r="I743" s="212">
        <v>0.5</v>
      </c>
      <c r="J743" s="212"/>
      <c r="K743" s="212"/>
    </row>
    <row r="744" spans="1:11" x14ac:dyDescent="0.25">
      <c r="A744" s="423"/>
      <c r="B744" s="211" t="s">
        <v>126</v>
      </c>
      <c r="C744" s="212"/>
      <c r="D744" s="212"/>
      <c r="E744" s="221"/>
      <c r="F744" s="221"/>
      <c r="G744" s="221"/>
      <c r="H744" s="221"/>
      <c r="I744" s="212">
        <v>1</v>
      </c>
      <c r="J744" s="212"/>
      <c r="K744" s="212"/>
    </row>
    <row r="745" spans="1:11" x14ac:dyDescent="0.25">
      <c r="A745" s="423"/>
      <c r="B745" s="211" t="s">
        <v>125</v>
      </c>
      <c r="C745" s="212"/>
      <c r="D745" s="212"/>
      <c r="E745" s="221"/>
      <c r="F745" s="221"/>
      <c r="G745" s="221"/>
      <c r="H745" s="221"/>
      <c r="I745" s="212">
        <v>2</v>
      </c>
      <c r="J745" s="212"/>
      <c r="K745" s="212"/>
    </row>
    <row r="746" spans="1:11" x14ac:dyDescent="0.25">
      <c r="A746" s="423"/>
      <c r="B746" s="211" t="s">
        <v>127</v>
      </c>
      <c r="C746" s="212"/>
      <c r="D746" s="212"/>
      <c r="E746" s="221"/>
      <c r="F746" s="221"/>
      <c r="G746" s="221"/>
      <c r="H746" s="221"/>
      <c r="I746" s="212">
        <v>2</v>
      </c>
      <c r="J746" s="212"/>
      <c r="K746" s="212"/>
    </row>
    <row r="747" spans="1:11" x14ac:dyDescent="0.25">
      <c r="A747" s="423"/>
      <c r="B747" s="211" t="s">
        <v>140</v>
      </c>
      <c r="C747" s="212"/>
      <c r="D747" s="212"/>
      <c r="E747" s="221"/>
      <c r="F747" s="221"/>
      <c r="G747" s="221"/>
      <c r="H747" s="221"/>
      <c r="I747" s="212">
        <v>2</v>
      </c>
      <c r="J747" s="212"/>
      <c r="K747" s="212"/>
    </row>
    <row r="748" spans="1:11" x14ac:dyDescent="0.25">
      <c r="A748" s="423"/>
      <c r="B748" s="222" t="s">
        <v>71</v>
      </c>
      <c r="C748" s="223"/>
      <c r="D748" s="223"/>
      <c r="E748" s="221"/>
      <c r="F748" s="221"/>
      <c r="G748" s="221"/>
      <c r="H748" s="221"/>
      <c r="I748" s="214">
        <f>I742*I743*(I744+I745+I746+I747)*I749</f>
        <v>-35</v>
      </c>
      <c r="J748" s="223"/>
      <c r="K748" s="223"/>
    </row>
    <row r="749" spans="1:11" ht="15.75" thickBot="1" x14ac:dyDescent="0.3">
      <c r="A749" s="423"/>
      <c r="B749" s="215" t="s">
        <v>62</v>
      </c>
      <c r="C749" s="230"/>
      <c r="D749" s="230"/>
      <c r="E749" s="224"/>
      <c r="F749" s="224"/>
      <c r="G749" s="224"/>
      <c r="H749" s="224"/>
      <c r="I749" s="216">
        <f>COMPONENTES!$F$11</f>
        <v>10</v>
      </c>
      <c r="J749" s="230"/>
      <c r="K749" s="225"/>
    </row>
    <row r="750" spans="1:11" ht="15.75" thickBot="1" x14ac:dyDescent="0.3">
      <c r="A750" s="423"/>
      <c r="B750" s="217"/>
      <c r="C750" s="218"/>
      <c r="D750" s="218"/>
      <c r="E750" s="218"/>
      <c r="F750" s="218"/>
      <c r="G750" s="218"/>
      <c r="H750" s="218"/>
      <c r="I750" s="218"/>
      <c r="J750" s="218"/>
      <c r="K750" s="219"/>
    </row>
    <row r="751" spans="1:11" x14ac:dyDescent="0.25">
      <c r="A751" s="423"/>
      <c r="B751" s="209" t="s">
        <v>123</v>
      </c>
      <c r="C751" s="210"/>
      <c r="D751" s="210"/>
      <c r="E751" s="220"/>
      <c r="F751" s="220"/>
      <c r="G751" s="220"/>
      <c r="H751" s="220"/>
      <c r="I751" s="210">
        <v>-1</v>
      </c>
      <c r="J751" s="210"/>
      <c r="K751" s="210"/>
    </row>
    <row r="752" spans="1:11" x14ac:dyDescent="0.25">
      <c r="A752" s="423"/>
      <c r="B752" s="211" t="s">
        <v>124</v>
      </c>
      <c r="C752" s="212"/>
      <c r="D752" s="212"/>
      <c r="E752" s="221"/>
      <c r="F752" s="221"/>
      <c r="G752" s="221"/>
      <c r="H752" s="221"/>
      <c r="I752" s="212">
        <v>0.5</v>
      </c>
      <c r="J752" s="212"/>
      <c r="K752" s="212"/>
    </row>
    <row r="753" spans="1:11" x14ac:dyDescent="0.25">
      <c r="A753" s="423"/>
      <c r="B753" s="211" t="s">
        <v>126</v>
      </c>
      <c r="C753" s="212"/>
      <c r="D753" s="212"/>
      <c r="E753" s="221"/>
      <c r="F753" s="221"/>
      <c r="G753" s="221"/>
      <c r="H753" s="221"/>
      <c r="I753" s="212">
        <v>2</v>
      </c>
      <c r="J753" s="212"/>
      <c r="K753" s="212"/>
    </row>
    <row r="754" spans="1:11" x14ac:dyDescent="0.25">
      <c r="A754" s="423"/>
      <c r="B754" s="211" t="s">
        <v>125</v>
      </c>
      <c r="C754" s="212"/>
      <c r="D754" s="212"/>
      <c r="E754" s="221"/>
      <c r="F754" s="221"/>
      <c r="G754" s="221"/>
      <c r="H754" s="221"/>
      <c r="I754" s="212">
        <v>2</v>
      </c>
      <c r="J754" s="212"/>
      <c r="K754" s="212"/>
    </row>
    <row r="755" spans="1:11" x14ac:dyDescent="0.25">
      <c r="A755" s="423"/>
      <c r="B755" s="211" t="s">
        <v>127</v>
      </c>
      <c r="C755" s="212"/>
      <c r="D755" s="212"/>
      <c r="E755" s="221"/>
      <c r="F755" s="221"/>
      <c r="G755" s="221"/>
      <c r="H755" s="221"/>
      <c r="I755" s="212">
        <v>1</v>
      </c>
      <c r="J755" s="212"/>
      <c r="K755" s="212"/>
    </row>
    <row r="756" spans="1:11" x14ac:dyDescent="0.25">
      <c r="A756" s="423"/>
      <c r="B756" s="211" t="s">
        <v>140</v>
      </c>
      <c r="C756" s="212"/>
      <c r="D756" s="212"/>
      <c r="E756" s="221"/>
      <c r="F756" s="221"/>
      <c r="G756" s="221"/>
      <c r="H756" s="221"/>
      <c r="I756" s="212">
        <v>2</v>
      </c>
      <c r="J756" s="212"/>
      <c r="K756" s="212"/>
    </row>
    <row r="757" spans="1:11" ht="24" x14ac:dyDescent="0.25">
      <c r="A757" s="423"/>
      <c r="B757" s="222" t="s">
        <v>341</v>
      </c>
      <c r="C757" s="223"/>
      <c r="D757" s="223"/>
      <c r="E757" s="221"/>
      <c r="F757" s="221"/>
      <c r="G757" s="221"/>
      <c r="H757" s="221"/>
      <c r="I757" s="214">
        <f>I751*I752*(I753+I754+I755+I756)*I758</f>
        <v>-35</v>
      </c>
      <c r="J757" s="223"/>
      <c r="K757" s="223"/>
    </row>
    <row r="758" spans="1:11" ht="15.75" thickBot="1" x14ac:dyDescent="0.3">
      <c r="A758" s="423"/>
      <c r="B758" s="215" t="s">
        <v>62</v>
      </c>
      <c r="C758" s="230"/>
      <c r="D758" s="230"/>
      <c r="E758" s="224"/>
      <c r="F758" s="224"/>
      <c r="G758" s="224"/>
      <c r="H758" s="224"/>
      <c r="I758" s="216">
        <f>COMPONENTES!$F$12</f>
        <v>10</v>
      </c>
      <c r="J758" s="230"/>
      <c r="K758" s="225"/>
    </row>
    <row r="759" spans="1:11" ht="15.75" thickBot="1" x14ac:dyDescent="0.3">
      <c r="A759" s="423"/>
      <c r="B759" s="217"/>
      <c r="C759" s="218"/>
      <c r="D759" s="218"/>
      <c r="E759" s="218"/>
      <c r="F759" s="218"/>
      <c r="G759" s="218"/>
      <c r="H759" s="218"/>
      <c r="I759" s="218"/>
      <c r="J759" s="218"/>
      <c r="K759" s="219"/>
    </row>
    <row r="760" spans="1:11" x14ac:dyDescent="0.25">
      <c r="A760" s="423"/>
      <c r="B760" s="209" t="s">
        <v>123</v>
      </c>
      <c r="C760" s="210">
        <v>-1</v>
      </c>
      <c r="D760" s="210"/>
      <c r="E760" s="220"/>
      <c r="F760" s="220"/>
      <c r="G760" s="210">
        <v>-1</v>
      </c>
      <c r="H760" s="210">
        <v>-1</v>
      </c>
      <c r="I760" s="210">
        <v>-1</v>
      </c>
      <c r="J760" s="210">
        <v>1</v>
      </c>
      <c r="K760" s="210">
        <v>-1</v>
      </c>
    </row>
    <row r="761" spans="1:11" x14ac:dyDescent="0.25">
      <c r="A761" s="423"/>
      <c r="B761" s="211" t="s">
        <v>124</v>
      </c>
      <c r="C761" s="212">
        <v>1</v>
      </c>
      <c r="D761" s="212"/>
      <c r="E761" s="221"/>
      <c r="F761" s="221"/>
      <c r="G761" s="212">
        <v>0.5</v>
      </c>
      <c r="H761" s="212">
        <v>0.5</v>
      </c>
      <c r="I761" s="212">
        <v>0.5</v>
      </c>
      <c r="J761" s="212">
        <v>1</v>
      </c>
      <c r="K761" s="212">
        <v>0.5</v>
      </c>
    </row>
    <row r="762" spans="1:11" x14ac:dyDescent="0.25">
      <c r="A762" s="423"/>
      <c r="B762" s="211" t="s">
        <v>126</v>
      </c>
      <c r="C762" s="212">
        <v>1</v>
      </c>
      <c r="D762" s="212"/>
      <c r="E762" s="221"/>
      <c r="F762" s="221"/>
      <c r="G762" s="212">
        <v>1</v>
      </c>
      <c r="H762" s="212">
        <v>1</v>
      </c>
      <c r="I762" s="212">
        <v>2</v>
      </c>
      <c r="J762" s="212">
        <v>2</v>
      </c>
      <c r="K762" s="212">
        <v>1</v>
      </c>
    </row>
    <row r="763" spans="1:11" x14ac:dyDescent="0.25">
      <c r="A763" s="423"/>
      <c r="B763" s="211" t="s">
        <v>125</v>
      </c>
      <c r="C763" s="212">
        <v>2</v>
      </c>
      <c r="D763" s="212"/>
      <c r="E763" s="221"/>
      <c r="F763" s="221"/>
      <c r="G763" s="212">
        <v>2</v>
      </c>
      <c r="H763" s="212">
        <v>2</v>
      </c>
      <c r="I763" s="212">
        <v>2</v>
      </c>
      <c r="J763" s="212">
        <v>1</v>
      </c>
      <c r="K763" s="212">
        <v>2</v>
      </c>
    </row>
    <row r="764" spans="1:11" x14ac:dyDescent="0.25">
      <c r="A764" s="423"/>
      <c r="B764" s="211" t="s">
        <v>127</v>
      </c>
      <c r="C764" s="212">
        <v>1</v>
      </c>
      <c r="D764" s="212"/>
      <c r="E764" s="221"/>
      <c r="F764" s="221"/>
      <c r="G764" s="212">
        <v>2</v>
      </c>
      <c r="H764" s="212">
        <v>1</v>
      </c>
      <c r="I764" s="212">
        <v>1</v>
      </c>
      <c r="J764" s="212">
        <v>2</v>
      </c>
      <c r="K764" s="212">
        <v>1</v>
      </c>
    </row>
    <row r="765" spans="1:11" ht="15.75" thickBot="1" x14ac:dyDescent="0.3">
      <c r="A765" s="423"/>
      <c r="B765" s="211" t="s">
        <v>140</v>
      </c>
      <c r="C765" s="212">
        <v>2</v>
      </c>
      <c r="D765" s="212"/>
      <c r="E765" s="221"/>
      <c r="F765" s="221"/>
      <c r="G765" s="212">
        <v>2</v>
      </c>
      <c r="H765" s="212">
        <v>2</v>
      </c>
      <c r="I765" s="212">
        <v>2</v>
      </c>
      <c r="J765" s="212">
        <v>2</v>
      </c>
      <c r="K765" s="212">
        <v>2</v>
      </c>
    </row>
    <row r="766" spans="1:11" ht="36.75" thickBot="1" x14ac:dyDescent="0.3">
      <c r="A766" s="423"/>
      <c r="B766" s="222" t="s">
        <v>342</v>
      </c>
      <c r="C766" s="214">
        <f>C760*C761*(C762+C763+C764+C765)*C767</f>
        <v>-60</v>
      </c>
      <c r="D766" s="197"/>
      <c r="E766" s="197"/>
      <c r="F766" s="197"/>
      <c r="G766" s="214">
        <f>G760*G761*(G762+G763+G764+G765)*G767</f>
        <v>-35</v>
      </c>
      <c r="H766" s="214">
        <f>H760*H761*(H762+H763+H764+H765)*H767</f>
        <v>-30</v>
      </c>
      <c r="I766" s="214">
        <f>I760*I761*(I762+I763+I764+I765)*I767</f>
        <v>-35</v>
      </c>
      <c r="J766" s="272">
        <f>J760*J761*(J762+J763+J764+J765)*J767</f>
        <v>70</v>
      </c>
      <c r="K766" s="214">
        <f>K760*K761*(K762+K763+K764+K765)*K767</f>
        <v>-30</v>
      </c>
    </row>
    <row r="767" spans="1:11" ht="15.75" thickBot="1" x14ac:dyDescent="0.3">
      <c r="A767" s="423"/>
      <c r="B767" s="215" t="s">
        <v>62</v>
      </c>
      <c r="C767" s="216">
        <f>COMPONENTES!$F$13</f>
        <v>10</v>
      </c>
      <c r="D767" s="230"/>
      <c r="E767" s="224"/>
      <c r="F767" s="224"/>
      <c r="G767" s="216">
        <f>COMPONENTES!$F$13</f>
        <v>10</v>
      </c>
      <c r="H767" s="216">
        <f>COMPONENTES!$F$13</f>
        <v>10</v>
      </c>
      <c r="I767" s="216">
        <f>COMPONENTES!$F$13</f>
        <v>10</v>
      </c>
      <c r="J767" s="216">
        <f>COMPONENTES!$F$13</f>
        <v>10</v>
      </c>
      <c r="K767" s="216">
        <f>COMPONENTES!$F$13</f>
        <v>10</v>
      </c>
    </row>
    <row r="768" spans="1:11" ht="15.75" thickBot="1" x14ac:dyDescent="0.3">
      <c r="A768" s="423"/>
      <c r="B768" s="217"/>
      <c r="C768" s="218"/>
      <c r="D768" s="218"/>
      <c r="E768" s="218"/>
      <c r="F768" s="218"/>
      <c r="G768" s="218"/>
      <c r="H768" s="218"/>
      <c r="I768" s="218"/>
      <c r="J768" s="218"/>
      <c r="K768" s="219"/>
    </row>
    <row r="769" spans="1:11" x14ac:dyDescent="0.25">
      <c r="A769" s="423"/>
      <c r="B769" s="209" t="s">
        <v>123</v>
      </c>
      <c r="C769" s="210">
        <v>-1</v>
      </c>
      <c r="D769" s="210"/>
      <c r="E769" s="210"/>
      <c r="F769" s="210"/>
      <c r="G769" s="210">
        <v>-1</v>
      </c>
      <c r="H769" s="210">
        <v>-1</v>
      </c>
      <c r="I769" s="210">
        <v>-1</v>
      </c>
      <c r="J769" s="210">
        <v>1</v>
      </c>
      <c r="K769" s="210">
        <v>-1</v>
      </c>
    </row>
    <row r="770" spans="1:11" x14ac:dyDescent="0.25">
      <c r="A770" s="423"/>
      <c r="B770" s="211" t="s">
        <v>124</v>
      </c>
      <c r="C770" s="212">
        <v>0.5</v>
      </c>
      <c r="D770" s="212"/>
      <c r="E770" s="212"/>
      <c r="F770" s="212"/>
      <c r="G770" s="212">
        <v>0.5</v>
      </c>
      <c r="H770" s="212">
        <v>0.5</v>
      </c>
      <c r="I770" s="212">
        <v>0.5</v>
      </c>
      <c r="J770" s="212">
        <v>1</v>
      </c>
      <c r="K770" s="212">
        <v>0.5</v>
      </c>
    </row>
    <row r="771" spans="1:11" x14ac:dyDescent="0.25">
      <c r="A771" s="423"/>
      <c r="B771" s="211" t="s">
        <v>126</v>
      </c>
      <c r="C771" s="212">
        <v>1</v>
      </c>
      <c r="D771" s="212"/>
      <c r="E771" s="212"/>
      <c r="F771" s="212"/>
      <c r="G771" s="212">
        <v>1</v>
      </c>
      <c r="H771" s="212">
        <v>1</v>
      </c>
      <c r="I771" s="212">
        <v>1</v>
      </c>
      <c r="J771" s="212">
        <v>2</v>
      </c>
      <c r="K771" s="212">
        <v>1</v>
      </c>
    </row>
    <row r="772" spans="1:11" x14ac:dyDescent="0.25">
      <c r="A772" s="423"/>
      <c r="B772" s="211" t="s">
        <v>125</v>
      </c>
      <c r="C772" s="212">
        <v>2</v>
      </c>
      <c r="D772" s="212"/>
      <c r="E772" s="212"/>
      <c r="F772" s="212"/>
      <c r="G772" s="212">
        <v>1</v>
      </c>
      <c r="H772" s="212">
        <v>2</v>
      </c>
      <c r="I772" s="212">
        <v>1</v>
      </c>
      <c r="J772" s="212">
        <v>1</v>
      </c>
      <c r="K772" s="212">
        <v>2</v>
      </c>
    </row>
    <row r="773" spans="1:11" x14ac:dyDescent="0.25">
      <c r="A773" s="423"/>
      <c r="B773" s="211" t="s">
        <v>127</v>
      </c>
      <c r="C773" s="212">
        <v>1</v>
      </c>
      <c r="D773" s="212"/>
      <c r="E773" s="212"/>
      <c r="F773" s="212"/>
      <c r="G773" s="212">
        <v>1</v>
      </c>
      <c r="H773" s="212">
        <v>1</v>
      </c>
      <c r="I773" s="212">
        <v>1</v>
      </c>
      <c r="J773" s="212">
        <v>2</v>
      </c>
      <c r="K773" s="212">
        <v>1</v>
      </c>
    </row>
    <row r="774" spans="1:11" x14ac:dyDescent="0.25">
      <c r="A774" s="423"/>
      <c r="B774" s="211" t="s">
        <v>140</v>
      </c>
      <c r="C774" s="212">
        <v>2</v>
      </c>
      <c r="D774" s="212"/>
      <c r="E774" s="212"/>
      <c r="F774" s="212"/>
      <c r="G774" s="212">
        <v>2</v>
      </c>
      <c r="H774" s="212">
        <v>2</v>
      </c>
      <c r="I774" s="212">
        <v>2</v>
      </c>
      <c r="J774" s="212">
        <v>2</v>
      </c>
      <c r="K774" s="212">
        <v>2</v>
      </c>
    </row>
    <row r="775" spans="1:11" ht="36" x14ac:dyDescent="0.25">
      <c r="A775" s="423"/>
      <c r="B775" s="222" t="s">
        <v>343</v>
      </c>
      <c r="C775" s="214">
        <f>C769*C770*(C771+C772+C773+C774)*C776</f>
        <v>-27</v>
      </c>
      <c r="D775" s="223"/>
      <c r="E775" s="223"/>
      <c r="F775" s="223"/>
      <c r="G775" s="214">
        <f>G769*G770*(G771+G772+G773+G774)*G776</f>
        <v>-22.5</v>
      </c>
      <c r="H775" s="214">
        <f>H769*H770*(H771+H772+H773+H774)*H776</f>
        <v>-27</v>
      </c>
      <c r="I775" s="214">
        <f>I769*I770*(I771+I772+I773+I774)*I776</f>
        <v>-22.5</v>
      </c>
      <c r="J775" s="272">
        <f>J769*J770*(J771+J772+J773+J774)*J776</f>
        <v>63</v>
      </c>
      <c r="K775" s="214">
        <f>K769*K770*(K771+K772+K773+K774)*K776</f>
        <v>-27</v>
      </c>
    </row>
    <row r="776" spans="1:11" ht="15.75" thickBot="1" x14ac:dyDescent="0.3">
      <c r="A776" s="430"/>
      <c r="B776" s="215" t="s">
        <v>62</v>
      </c>
      <c r="C776" s="216">
        <f>COMPONENTES!$F$14</f>
        <v>9</v>
      </c>
      <c r="D776" s="230"/>
      <c r="E776" s="230"/>
      <c r="F776" s="230"/>
      <c r="G776" s="216">
        <f>COMPONENTES!$F$14</f>
        <v>9</v>
      </c>
      <c r="H776" s="216">
        <f>COMPONENTES!$F$14</f>
        <v>9</v>
      </c>
      <c r="I776" s="216">
        <f>COMPONENTES!$F$14</f>
        <v>9</v>
      </c>
      <c r="J776" s="216">
        <f>COMPONENTES!$F$14</f>
        <v>9</v>
      </c>
      <c r="K776" s="216">
        <f>COMPONENTES!$F$14</f>
        <v>9</v>
      </c>
    </row>
    <row r="777" spans="1:11" ht="15.75" thickBot="1" x14ac:dyDescent="0.3">
      <c r="A777" s="232"/>
      <c r="B777" s="231"/>
      <c r="C777" s="218"/>
      <c r="D777" s="218"/>
      <c r="E777" s="218"/>
      <c r="F777" s="218"/>
      <c r="G777" s="218"/>
      <c r="H777" s="218"/>
      <c r="I777" s="218"/>
      <c r="J777" s="218"/>
      <c r="K777" s="238"/>
    </row>
    <row r="778" spans="1:11" x14ac:dyDescent="0.25">
      <c r="A778" s="422" t="s">
        <v>86</v>
      </c>
      <c r="B778" s="233" t="s">
        <v>123</v>
      </c>
      <c r="C778" s="210">
        <v>-1</v>
      </c>
      <c r="D778" s="210">
        <v>-1</v>
      </c>
      <c r="E778" s="210">
        <v>-1</v>
      </c>
      <c r="F778" s="210"/>
      <c r="G778" s="210">
        <v>-1</v>
      </c>
      <c r="H778" s="210">
        <v>-1</v>
      </c>
      <c r="I778" s="210">
        <v>-1</v>
      </c>
      <c r="J778" s="210">
        <v>-1</v>
      </c>
      <c r="K778" s="210"/>
    </row>
    <row r="779" spans="1:11" x14ac:dyDescent="0.25">
      <c r="A779" s="423"/>
      <c r="B779" s="234" t="s">
        <v>124</v>
      </c>
      <c r="C779" s="212">
        <v>0.5</v>
      </c>
      <c r="D779" s="212">
        <v>0.5</v>
      </c>
      <c r="E779" s="212">
        <v>0.1</v>
      </c>
      <c r="F779" s="212"/>
      <c r="G779" s="212">
        <v>0.1</v>
      </c>
      <c r="H779" s="212">
        <v>0.1</v>
      </c>
      <c r="I779" s="212">
        <v>1</v>
      </c>
      <c r="J779" s="212">
        <v>1</v>
      </c>
      <c r="K779" s="212"/>
    </row>
    <row r="780" spans="1:11" x14ac:dyDescent="0.25">
      <c r="A780" s="423"/>
      <c r="B780" s="234" t="s">
        <v>126</v>
      </c>
      <c r="C780" s="212">
        <v>1</v>
      </c>
      <c r="D780" s="212">
        <v>1</v>
      </c>
      <c r="E780" s="212">
        <v>1</v>
      </c>
      <c r="F780" s="212"/>
      <c r="G780" s="212">
        <v>1</v>
      </c>
      <c r="H780" s="212">
        <v>1</v>
      </c>
      <c r="I780" s="212">
        <v>1</v>
      </c>
      <c r="J780" s="212">
        <v>1</v>
      </c>
      <c r="K780" s="212"/>
    </row>
    <row r="781" spans="1:11" x14ac:dyDescent="0.25">
      <c r="A781" s="423"/>
      <c r="B781" s="234" t="s">
        <v>125</v>
      </c>
      <c r="C781" s="212">
        <v>1</v>
      </c>
      <c r="D781" s="212">
        <v>1</v>
      </c>
      <c r="E781" s="212">
        <v>1</v>
      </c>
      <c r="F781" s="212"/>
      <c r="G781" s="212">
        <v>1</v>
      </c>
      <c r="H781" s="212">
        <v>1</v>
      </c>
      <c r="I781" s="212">
        <v>1</v>
      </c>
      <c r="J781" s="212">
        <v>1</v>
      </c>
      <c r="K781" s="212"/>
    </row>
    <row r="782" spans="1:11" x14ac:dyDescent="0.25">
      <c r="A782" s="423"/>
      <c r="B782" s="234" t="s">
        <v>127</v>
      </c>
      <c r="C782" s="212">
        <v>1</v>
      </c>
      <c r="D782" s="212">
        <v>1</v>
      </c>
      <c r="E782" s="212">
        <v>1</v>
      </c>
      <c r="F782" s="212"/>
      <c r="G782" s="212">
        <v>1</v>
      </c>
      <c r="H782" s="212">
        <v>1</v>
      </c>
      <c r="I782" s="212">
        <v>2</v>
      </c>
      <c r="J782" s="212">
        <v>2</v>
      </c>
      <c r="K782" s="212"/>
    </row>
    <row r="783" spans="1:11" x14ac:dyDescent="0.25">
      <c r="A783" s="423"/>
      <c r="B783" s="234" t="s">
        <v>140</v>
      </c>
      <c r="C783" s="212">
        <v>2</v>
      </c>
      <c r="D783" s="212">
        <v>2</v>
      </c>
      <c r="E783" s="212">
        <v>2</v>
      </c>
      <c r="F783" s="212"/>
      <c r="G783" s="212">
        <v>2</v>
      </c>
      <c r="H783" s="212">
        <v>2</v>
      </c>
      <c r="I783" s="212">
        <v>1</v>
      </c>
      <c r="J783" s="212">
        <v>1</v>
      </c>
      <c r="K783" s="212"/>
    </row>
    <row r="784" spans="1:11" ht="24" x14ac:dyDescent="0.25">
      <c r="A784" s="423"/>
      <c r="B784" s="235" t="s">
        <v>95</v>
      </c>
      <c r="C784" s="214">
        <f t="shared" ref="C784:J784" si="49">C778*C779*(C780+C781+C782+C783)*C785</f>
        <v>-15</v>
      </c>
      <c r="D784" s="214">
        <f t="shared" si="49"/>
        <v>-15</v>
      </c>
      <c r="E784" s="214">
        <f t="shared" si="49"/>
        <v>-3</v>
      </c>
      <c r="F784" s="203"/>
      <c r="G784" s="214">
        <f t="shared" si="49"/>
        <v>-3</v>
      </c>
      <c r="H784" s="214">
        <f t="shared" si="49"/>
        <v>-3</v>
      </c>
      <c r="I784" s="214">
        <f t="shared" si="49"/>
        <v>-30</v>
      </c>
      <c r="J784" s="214">
        <f t="shared" si="49"/>
        <v>-30</v>
      </c>
      <c r="K784" s="203"/>
    </row>
    <row r="785" spans="1:11" ht="15.75" thickBot="1" x14ac:dyDescent="0.3">
      <c r="A785" s="423"/>
      <c r="B785" s="236" t="s">
        <v>62</v>
      </c>
      <c r="C785" s="216">
        <f>COMPONENTES!$F$15</f>
        <v>6</v>
      </c>
      <c r="D785" s="216">
        <f>COMPONENTES!$F$15</f>
        <v>6</v>
      </c>
      <c r="E785" s="216">
        <f>COMPONENTES!$F$15</f>
        <v>6</v>
      </c>
      <c r="F785" s="216"/>
      <c r="G785" s="216">
        <f>COMPONENTES!$F$15</f>
        <v>6</v>
      </c>
      <c r="H785" s="216">
        <f>COMPONENTES!$F$15</f>
        <v>6</v>
      </c>
      <c r="I785" s="216">
        <f>COMPONENTES!$F$15</f>
        <v>6</v>
      </c>
      <c r="J785" s="216">
        <f>COMPONENTES!$F$15</f>
        <v>6</v>
      </c>
      <c r="K785" s="216"/>
    </row>
    <row r="786" spans="1:11" ht="15.75" thickBot="1" x14ac:dyDescent="0.3">
      <c r="A786" s="423"/>
      <c r="B786" s="217"/>
      <c r="C786" s="218"/>
      <c r="D786" s="218"/>
      <c r="E786" s="218"/>
      <c r="F786" s="218"/>
      <c r="G786" s="218"/>
      <c r="H786" s="218"/>
      <c r="I786" s="218"/>
      <c r="J786" s="218"/>
      <c r="K786" s="238"/>
    </row>
    <row r="787" spans="1:11" x14ac:dyDescent="0.25">
      <c r="A787" s="423"/>
      <c r="B787" s="209" t="s">
        <v>123</v>
      </c>
      <c r="C787" s="210">
        <v>-1</v>
      </c>
      <c r="D787" s="210">
        <v>-1</v>
      </c>
      <c r="E787" s="220"/>
      <c r="F787" s="220"/>
      <c r="G787" s="220"/>
      <c r="H787" s="220"/>
      <c r="I787" s="220"/>
      <c r="J787" s="226"/>
      <c r="K787" s="210"/>
    </row>
    <row r="788" spans="1:11" x14ac:dyDescent="0.25">
      <c r="A788" s="423"/>
      <c r="B788" s="211" t="s">
        <v>124</v>
      </c>
      <c r="C788" s="212">
        <v>0.1</v>
      </c>
      <c r="D788" s="212">
        <v>0.1</v>
      </c>
      <c r="E788" s="221"/>
      <c r="F788" s="221"/>
      <c r="G788" s="221"/>
      <c r="H788" s="221"/>
      <c r="I788" s="221"/>
      <c r="J788" s="227"/>
      <c r="K788" s="212"/>
    </row>
    <row r="789" spans="1:11" x14ac:dyDescent="0.25">
      <c r="A789" s="423"/>
      <c r="B789" s="211" t="s">
        <v>126</v>
      </c>
      <c r="C789" s="212">
        <v>1</v>
      </c>
      <c r="D789" s="212">
        <v>1</v>
      </c>
      <c r="E789" s="221"/>
      <c r="F789" s="221"/>
      <c r="G789" s="221"/>
      <c r="H789" s="221"/>
      <c r="I789" s="221"/>
      <c r="J789" s="227"/>
      <c r="K789" s="212"/>
    </row>
    <row r="790" spans="1:11" x14ac:dyDescent="0.25">
      <c r="A790" s="423"/>
      <c r="B790" s="211" t="s">
        <v>125</v>
      </c>
      <c r="C790" s="212">
        <v>1</v>
      </c>
      <c r="D790" s="212">
        <v>2</v>
      </c>
      <c r="E790" s="221"/>
      <c r="F790" s="221"/>
      <c r="G790" s="221"/>
      <c r="H790" s="221"/>
      <c r="I790" s="221"/>
      <c r="J790" s="227"/>
      <c r="K790" s="212"/>
    </row>
    <row r="791" spans="1:11" x14ac:dyDescent="0.25">
      <c r="A791" s="423"/>
      <c r="B791" s="211" t="s">
        <v>127</v>
      </c>
      <c r="C791" s="212">
        <v>1</v>
      </c>
      <c r="D791" s="212">
        <v>2</v>
      </c>
      <c r="E791" s="221"/>
      <c r="F791" s="221"/>
      <c r="G791" s="221"/>
      <c r="H791" s="221"/>
      <c r="I791" s="221"/>
      <c r="J791" s="227"/>
      <c r="K791" s="212"/>
    </row>
    <row r="792" spans="1:11" x14ac:dyDescent="0.25">
      <c r="A792" s="423"/>
      <c r="B792" s="211" t="s">
        <v>140</v>
      </c>
      <c r="C792" s="212">
        <v>1</v>
      </c>
      <c r="D792" s="212">
        <v>2</v>
      </c>
      <c r="E792" s="221"/>
      <c r="F792" s="221"/>
      <c r="G792" s="221"/>
      <c r="H792" s="221"/>
      <c r="I792" s="221"/>
      <c r="J792" s="227"/>
      <c r="K792" s="212"/>
    </row>
    <row r="793" spans="1:11" x14ac:dyDescent="0.25">
      <c r="A793" s="423"/>
      <c r="B793" s="222" t="s">
        <v>132</v>
      </c>
      <c r="C793" s="275">
        <f>C787*C788*(C789+C790+C791+C792)*C794</f>
        <v>-2</v>
      </c>
      <c r="D793" s="275">
        <f>D787*D788*(D789+D790+D791+D792)*D794</f>
        <v>-3.5000000000000004</v>
      </c>
      <c r="E793" s="239"/>
      <c r="F793" s="239"/>
      <c r="G793" s="239"/>
      <c r="H793" s="239"/>
      <c r="I793" s="239"/>
      <c r="J793" s="273"/>
      <c r="K793" s="223"/>
    </row>
    <row r="794" spans="1:11" ht="15.75" thickBot="1" x14ac:dyDescent="0.3">
      <c r="A794" s="423"/>
      <c r="B794" s="215" t="s">
        <v>62</v>
      </c>
      <c r="C794" s="216">
        <f>COMPONENTES!$F$16</f>
        <v>5</v>
      </c>
      <c r="D794" s="216">
        <f>COMPONENTES!$F$16</f>
        <v>5</v>
      </c>
      <c r="E794" s="224"/>
      <c r="F794" s="224"/>
      <c r="G794" s="224"/>
      <c r="H794" s="224"/>
      <c r="I794" s="224"/>
      <c r="J794" s="274"/>
      <c r="K794" s="225"/>
    </row>
    <row r="795" spans="1:11" ht="15.75" thickBot="1" x14ac:dyDescent="0.3">
      <c r="A795" s="423"/>
      <c r="B795" s="217"/>
      <c r="C795" s="218"/>
      <c r="D795" s="218"/>
      <c r="E795" s="218"/>
      <c r="F795" s="218"/>
      <c r="G795" s="218"/>
      <c r="H795" s="218"/>
      <c r="I795" s="218"/>
      <c r="J795" s="218"/>
      <c r="K795" s="240"/>
    </row>
    <row r="796" spans="1:11" x14ac:dyDescent="0.25">
      <c r="A796" s="423"/>
      <c r="B796" s="209" t="s">
        <v>123</v>
      </c>
      <c r="C796" s="210">
        <v>-1</v>
      </c>
      <c r="D796" s="220"/>
      <c r="E796" s="220"/>
      <c r="F796" s="220"/>
      <c r="G796" s="220"/>
      <c r="H796" s="220"/>
      <c r="I796" s="220"/>
      <c r="J796" s="210"/>
      <c r="K796" s="210"/>
    </row>
    <row r="797" spans="1:11" x14ac:dyDescent="0.25">
      <c r="A797" s="423"/>
      <c r="B797" s="211" t="s">
        <v>124</v>
      </c>
      <c r="C797" s="212">
        <v>0.1</v>
      </c>
      <c r="D797" s="221"/>
      <c r="E797" s="221"/>
      <c r="F797" s="221"/>
      <c r="G797" s="221"/>
      <c r="H797" s="221"/>
      <c r="I797" s="221"/>
      <c r="J797" s="212"/>
      <c r="K797" s="212"/>
    </row>
    <row r="798" spans="1:11" x14ac:dyDescent="0.25">
      <c r="A798" s="423"/>
      <c r="B798" s="211" t="s">
        <v>126</v>
      </c>
      <c r="C798" s="212">
        <v>1</v>
      </c>
      <c r="D798" s="221"/>
      <c r="E798" s="221"/>
      <c r="F798" s="221"/>
      <c r="G798" s="221"/>
      <c r="H798" s="221"/>
      <c r="I798" s="221"/>
      <c r="J798" s="212"/>
      <c r="K798" s="212"/>
    </row>
    <row r="799" spans="1:11" x14ac:dyDescent="0.25">
      <c r="A799" s="423"/>
      <c r="B799" s="211" t="s">
        <v>125</v>
      </c>
      <c r="C799" s="212">
        <v>1</v>
      </c>
      <c r="D799" s="221"/>
      <c r="E799" s="221"/>
      <c r="F799" s="221"/>
      <c r="G799" s="221"/>
      <c r="H799" s="221"/>
      <c r="I799" s="221"/>
      <c r="J799" s="212"/>
      <c r="K799" s="212"/>
    </row>
    <row r="800" spans="1:11" x14ac:dyDescent="0.25">
      <c r="A800" s="423"/>
      <c r="B800" s="211" t="s">
        <v>127</v>
      </c>
      <c r="C800" s="212">
        <v>1</v>
      </c>
      <c r="D800" s="221"/>
      <c r="E800" s="221"/>
      <c r="F800" s="221"/>
      <c r="G800" s="221"/>
      <c r="H800" s="221"/>
      <c r="I800" s="221"/>
      <c r="J800" s="212"/>
      <c r="K800" s="212"/>
    </row>
    <row r="801" spans="1:11" x14ac:dyDescent="0.25">
      <c r="A801" s="423"/>
      <c r="B801" s="211" t="s">
        <v>140</v>
      </c>
      <c r="C801" s="212">
        <v>1</v>
      </c>
      <c r="D801" s="221"/>
      <c r="E801" s="221"/>
      <c r="F801" s="221"/>
      <c r="G801" s="221"/>
      <c r="H801" s="221"/>
      <c r="I801" s="221"/>
      <c r="J801" s="212"/>
      <c r="K801" s="212"/>
    </row>
    <row r="802" spans="1:11" x14ac:dyDescent="0.25">
      <c r="A802" s="423"/>
      <c r="B802" s="222" t="s">
        <v>133</v>
      </c>
      <c r="C802" s="275">
        <f>C796*C797*(C798+C799+C800+C801)*C803</f>
        <v>-1.2000000000000002</v>
      </c>
      <c r="D802" s="239"/>
      <c r="E802" s="239"/>
      <c r="F802" s="239"/>
      <c r="G802" s="239"/>
      <c r="H802" s="239"/>
      <c r="I802" s="239"/>
      <c r="J802" s="223"/>
      <c r="K802" s="223"/>
    </row>
    <row r="803" spans="1:11" ht="15.75" thickBot="1" x14ac:dyDescent="0.3">
      <c r="A803" s="423"/>
      <c r="B803" s="215" t="s">
        <v>62</v>
      </c>
      <c r="C803" s="216">
        <f>COMPONENTES!$F$17</f>
        <v>3</v>
      </c>
      <c r="D803" s="224"/>
      <c r="E803" s="224"/>
      <c r="F803" s="224"/>
      <c r="G803" s="224"/>
      <c r="H803" s="224"/>
      <c r="I803" s="224"/>
      <c r="J803" s="230"/>
      <c r="K803" s="225"/>
    </row>
    <row r="804" spans="1:11" ht="15.75" thickBot="1" x14ac:dyDescent="0.3">
      <c r="A804" s="423"/>
      <c r="B804" s="217"/>
      <c r="C804" s="256"/>
      <c r="D804" s="256"/>
      <c r="E804" s="218"/>
      <c r="F804" s="218"/>
      <c r="G804" s="218"/>
      <c r="H804" s="218"/>
      <c r="I804" s="218"/>
      <c r="J804" s="218"/>
      <c r="K804" s="217"/>
    </row>
    <row r="805" spans="1:11" x14ac:dyDescent="0.25">
      <c r="A805" s="423"/>
      <c r="B805" s="209" t="s">
        <v>123</v>
      </c>
      <c r="C805" s="210">
        <v>-1</v>
      </c>
      <c r="D805" s="210">
        <v>-1</v>
      </c>
      <c r="E805" s="210"/>
      <c r="F805" s="210"/>
      <c r="G805" s="210"/>
      <c r="H805" s="210"/>
      <c r="I805" s="210"/>
      <c r="J805" s="226"/>
      <c r="K805" s="210"/>
    </row>
    <row r="806" spans="1:11" x14ac:dyDescent="0.25">
      <c r="A806" s="423"/>
      <c r="B806" s="211" t="s">
        <v>124</v>
      </c>
      <c r="C806" s="212">
        <v>0.1</v>
      </c>
      <c r="D806" s="212">
        <v>0.1</v>
      </c>
      <c r="E806" s="212"/>
      <c r="F806" s="212"/>
      <c r="G806" s="212"/>
      <c r="H806" s="212"/>
      <c r="I806" s="212"/>
      <c r="J806" s="227"/>
      <c r="K806" s="212"/>
    </row>
    <row r="807" spans="1:11" x14ac:dyDescent="0.25">
      <c r="A807" s="423"/>
      <c r="B807" s="211" t="s">
        <v>126</v>
      </c>
      <c r="C807" s="212">
        <v>1</v>
      </c>
      <c r="D807" s="212">
        <v>1</v>
      </c>
      <c r="E807" s="212"/>
      <c r="F807" s="212"/>
      <c r="G807" s="212"/>
      <c r="H807" s="212"/>
      <c r="I807" s="212"/>
      <c r="J807" s="227"/>
      <c r="K807" s="212"/>
    </row>
    <row r="808" spans="1:11" x14ac:dyDescent="0.25">
      <c r="A808" s="423"/>
      <c r="B808" s="211" t="s">
        <v>125</v>
      </c>
      <c r="C808" s="212">
        <v>1</v>
      </c>
      <c r="D808" s="212">
        <v>1</v>
      </c>
      <c r="E808" s="212"/>
      <c r="F808" s="212"/>
      <c r="G808" s="212"/>
      <c r="H808" s="212"/>
      <c r="I808" s="212"/>
      <c r="J808" s="227"/>
      <c r="K808" s="212"/>
    </row>
    <row r="809" spans="1:11" x14ac:dyDescent="0.25">
      <c r="A809" s="423"/>
      <c r="B809" s="211" t="s">
        <v>127</v>
      </c>
      <c r="C809" s="212">
        <v>1</v>
      </c>
      <c r="D809" s="212">
        <v>1</v>
      </c>
      <c r="E809" s="212"/>
      <c r="F809" s="212"/>
      <c r="G809" s="212"/>
      <c r="H809" s="212"/>
      <c r="I809" s="212"/>
      <c r="J809" s="227"/>
      <c r="K809" s="212"/>
    </row>
    <row r="810" spans="1:11" x14ac:dyDescent="0.25">
      <c r="A810" s="423"/>
      <c r="B810" s="211" t="s">
        <v>140</v>
      </c>
      <c r="C810" s="212">
        <v>1</v>
      </c>
      <c r="D810" s="212">
        <v>1</v>
      </c>
      <c r="E810" s="212"/>
      <c r="F810" s="212"/>
      <c r="G810" s="212"/>
      <c r="H810" s="212"/>
      <c r="I810" s="212"/>
      <c r="J810" s="227"/>
      <c r="K810" s="212"/>
    </row>
    <row r="811" spans="1:11" ht="24" x14ac:dyDescent="0.25">
      <c r="A811" s="423"/>
      <c r="B811" s="222" t="s">
        <v>138</v>
      </c>
      <c r="C811" s="275">
        <f>C805*C806*(C807+C808+C809+C810)*C812</f>
        <v>-1.6</v>
      </c>
      <c r="D811" s="275">
        <f>D805*D806*(D807+D808+D809+D810)*D812</f>
        <v>-1.6</v>
      </c>
      <c r="E811" s="242"/>
      <c r="F811" s="223"/>
      <c r="G811" s="223"/>
      <c r="H811" s="223"/>
      <c r="I811" s="223"/>
      <c r="J811" s="257"/>
      <c r="K811" s="223"/>
    </row>
    <row r="812" spans="1:11" ht="15.75" thickBot="1" x14ac:dyDescent="0.3">
      <c r="A812" s="423"/>
      <c r="B812" s="215" t="s">
        <v>62</v>
      </c>
      <c r="C812" s="216">
        <f>COMPONENTES!$F$19</f>
        <v>4</v>
      </c>
      <c r="D812" s="216">
        <f>COMPONENTES!$F$19</f>
        <v>4</v>
      </c>
      <c r="E812" s="216"/>
      <c r="F812" s="230"/>
      <c r="G812" s="230"/>
      <c r="H812" s="230"/>
      <c r="I812" s="230"/>
      <c r="J812" s="229"/>
      <c r="K812" s="225"/>
    </row>
    <row r="813" spans="1:11" ht="15.75" thickBot="1" x14ac:dyDescent="0.3">
      <c r="A813" s="423"/>
      <c r="B813" s="217"/>
      <c r="C813" s="237"/>
      <c r="D813" s="218"/>
      <c r="E813" s="218"/>
      <c r="F813" s="256"/>
      <c r="G813" s="256"/>
      <c r="H813" s="256"/>
      <c r="I813" s="218"/>
      <c r="J813" s="218"/>
      <c r="K813" s="238"/>
    </row>
    <row r="814" spans="1:11" x14ac:dyDescent="0.25">
      <c r="A814" s="423"/>
      <c r="B814" s="209" t="s">
        <v>123</v>
      </c>
      <c r="C814" s="210">
        <v>-1</v>
      </c>
      <c r="D814" s="210">
        <v>-1</v>
      </c>
      <c r="E814" s="210">
        <v>-1</v>
      </c>
      <c r="F814" s="210">
        <v>-1</v>
      </c>
      <c r="G814" s="210">
        <v>-1</v>
      </c>
      <c r="H814" s="210">
        <v>-1</v>
      </c>
      <c r="I814" s="210">
        <v>-1</v>
      </c>
      <c r="J814" s="210">
        <v>-1</v>
      </c>
      <c r="K814" s="210">
        <v>-1</v>
      </c>
    </row>
    <row r="815" spans="1:11" x14ac:dyDescent="0.25">
      <c r="A815" s="423"/>
      <c r="B815" s="211" t="s">
        <v>124</v>
      </c>
      <c r="C815" s="212">
        <v>1</v>
      </c>
      <c r="D815" s="212">
        <v>1</v>
      </c>
      <c r="E815" s="212">
        <v>1</v>
      </c>
      <c r="F815" s="212">
        <v>1</v>
      </c>
      <c r="G815" s="212">
        <v>1</v>
      </c>
      <c r="H815" s="212">
        <v>1</v>
      </c>
      <c r="I815" s="212">
        <v>1</v>
      </c>
      <c r="J815" s="212">
        <v>0.5</v>
      </c>
      <c r="K815" s="212">
        <v>1</v>
      </c>
    </row>
    <row r="816" spans="1:11" x14ac:dyDescent="0.25">
      <c r="A816" s="423"/>
      <c r="B816" s="211" t="s">
        <v>126</v>
      </c>
      <c r="C816" s="212">
        <v>1</v>
      </c>
      <c r="D816" s="212">
        <v>1</v>
      </c>
      <c r="E816" s="212">
        <v>1</v>
      </c>
      <c r="F816" s="212">
        <v>1</v>
      </c>
      <c r="G816" s="212">
        <v>1</v>
      </c>
      <c r="H816" s="212">
        <v>1</v>
      </c>
      <c r="I816" s="212">
        <v>1</v>
      </c>
      <c r="J816" s="212">
        <v>1</v>
      </c>
      <c r="K816" s="212">
        <v>1</v>
      </c>
    </row>
    <row r="817" spans="1:11" x14ac:dyDescent="0.25">
      <c r="A817" s="423"/>
      <c r="B817" s="211" t="s">
        <v>125</v>
      </c>
      <c r="C817" s="212">
        <v>1</v>
      </c>
      <c r="D817" s="212">
        <v>1</v>
      </c>
      <c r="E817" s="212">
        <v>1</v>
      </c>
      <c r="F817" s="212">
        <v>1</v>
      </c>
      <c r="G817" s="212">
        <v>1</v>
      </c>
      <c r="H817" s="212">
        <v>1</v>
      </c>
      <c r="I817" s="212">
        <v>1</v>
      </c>
      <c r="J817" s="212">
        <v>1</v>
      </c>
      <c r="K817" s="212">
        <v>1</v>
      </c>
    </row>
    <row r="818" spans="1:11" x14ac:dyDescent="0.25">
      <c r="A818" s="423"/>
      <c r="B818" s="211" t="s">
        <v>127</v>
      </c>
      <c r="C818" s="212">
        <v>1</v>
      </c>
      <c r="D818" s="212">
        <v>2</v>
      </c>
      <c r="E818" s="212">
        <v>2</v>
      </c>
      <c r="F818" s="212">
        <v>1</v>
      </c>
      <c r="G818" s="212">
        <v>2</v>
      </c>
      <c r="H818" s="212">
        <v>1</v>
      </c>
      <c r="I818" s="212">
        <v>2</v>
      </c>
      <c r="J818" s="212">
        <v>1</v>
      </c>
      <c r="K818" s="212">
        <v>2</v>
      </c>
    </row>
    <row r="819" spans="1:11" x14ac:dyDescent="0.25">
      <c r="A819" s="423"/>
      <c r="B819" s="211" t="s">
        <v>140</v>
      </c>
      <c r="C819" s="212">
        <v>2</v>
      </c>
      <c r="D819" s="212">
        <v>2</v>
      </c>
      <c r="E819" s="212">
        <v>2</v>
      </c>
      <c r="F819" s="212">
        <v>2</v>
      </c>
      <c r="G819" s="212">
        <v>2</v>
      </c>
      <c r="H819" s="212">
        <v>2</v>
      </c>
      <c r="I819" s="212">
        <v>2</v>
      </c>
      <c r="J819" s="212">
        <v>2</v>
      </c>
      <c r="K819" s="212">
        <v>1</v>
      </c>
    </row>
    <row r="820" spans="1:11" x14ac:dyDescent="0.25">
      <c r="A820" s="423"/>
      <c r="B820" s="222" t="s">
        <v>72</v>
      </c>
      <c r="C820" s="214">
        <f t="shared" ref="C820:K820" si="50">C814*C815*(C816+C817+C818+C819)*C821</f>
        <v>-25</v>
      </c>
      <c r="D820" s="214">
        <f t="shared" si="50"/>
        <v>-30</v>
      </c>
      <c r="E820" s="214">
        <f t="shared" si="50"/>
        <v>-30</v>
      </c>
      <c r="F820" s="214">
        <f t="shared" si="50"/>
        <v>-25</v>
      </c>
      <c r="G820" s="214">
        <f t="shared" si="50"/>
        <v>-30</v>
      </c>
      <c r="H820" s="214">
        <f t="shared" si="50"/>
        <v>-25</v>
      </c>
      <c r="I820" s="214">
        <f t="shared" si="50"/>
        <v>-30</v>
      </c>
      <c r="J820" s="228">
        <f t="shared" si="50"/>
        <v>-12.5</v>
      </c>
      <c r="K820" s="214">
        <f t="shared" si="50"/>
        <v>-25</v>
      </c>
    </row>
    <row r="821" spans="1:11" ht="15.75" thickBot="1" x14ac:dyDescent="0.3">
      <c r="A821" s="423"/>
      <c r="B821" s="215" t="s">
        <v>62</v>
      </c>
      <c r="C821" s="216">
        <f>COMPONENTES!$F$18</f>
        <v>5</v>
      </c>
      <c r="D821" s="216">
        <f>COMPONENTES!$F$18</f>
        <v>5</v>
      </c>
      <c r="E821" s="216">
        <f>COMPONENTES!$F$18</f>
        <v>5</v>
      </c>
      <c r="F821" s="216">
        <f>COMPONENTES!$F$18</f>
        <v>5</v>
      </c>
      <c r="G821" s="216">
        <f>COMPONENTES!$F$18</f>
        <v>5</v>
      </c>
      <c r="H821" s="216">
        <f>COMPONENTES!$F$18</f>
        <v>5</v>
      </c>
      <c r="I821" s="216">
        <f>COMPONENTES!$F$18</f>
        <v>5</v>
      </c>
      <c r="J821" s="216">
        <f>COMPONENTES!$F$18</f>
        <v>5</v>
      </c>
      <c r="K821" s="216">
        <f>COMPONENTES!$F$18</f>
        <v>5</v>
      </c>
    </row>
    <row r="822" spans="1:11" ht="15.75" thickBot="1" x14ac:dyDescent="0.3">
      <c r="A822" s="232"/>
      <c r="B822" s="231"/>
      <c r="C822" s="218"/>
      <c r="D822" s="237"/>
      <c r="E822" s="237"/>
      <c r="F822" s="237"/>
      <c r="G822" s="237"/>
      <c r="H822" s="237"/>
      <c r="I822" s="237"/>
      <c r="J822" s="237"/>
      <c r="K822" s="217"/>
    </row>
    <row r="823" spans="1:11" x14ac:dyDescent="0.25">
      <c r="A823" s="422" t="s">
        <v>59</v>
      </c>
      <c r="B823" s="209" t="s">
        <v>123</v>
      </c>
      <c r="C823" s="210">
        <v>-1</v>
      </c>
      <c r="D823" s="210">
        <v>-1</v>
      </c>
      <c r="E823" s="210">
        <v>-1</v>
      </c>
      <c r="F823" s="210">
        <v>-1</v>
      </c>
      <c r="G823" s="210">
        <v>-1</v>
      </c>
      <c r="H823" s="210">
        <v>-1</v>
      </c>
      <c r="I823" s="210">
        <v>-1</v>
      </c>
      <c r="J823" s="226">
        <v>1</v>
      </c>
      <c r="K823" s="210">
        <v>-1</v>
      </c>
    </row>
    <row r="824" spans="1:11" x14ac:dyDescent="0.25">
      <c r="A824" s="423"/>
      <c r="B824" s="211" t="s">
        <v>124</v>
      </c>
      <c r="C824" s="212">
        <v>1</v>
      </c>
      <c r="D824" s="212">
        <v>1</v>
      </c>
      <c r="E824" s="212">
        <v>1</v>
      </c>
      <c r="F824" s="212">
        <v>1</v>
      </c>
      <c r="G824" s="212">
        <v>1</v>
      </c>
      <c r="H824" s="212">
        <v>1</v>
      </c>
      <c r="I824" s="212">
        <v>1</v>
      </c>
      <c r="J824" s="227">
        <v>0.5</v>
      </c>
      <c r="K824" s="212">
        <v>1</v>
      </c>
    </row>
    <row r="825" spans="1:11" x14ac:dyDescent="0.25">
      <c r="A825" s="423"/>
      <c r="B825" s="211" t="s">
        <v>126</v>
      </c>
      <c r="C825" s="212">
        <v>1</v>
      </c>
      <c r="D825" s="212">
        <v>1</v>
      </c>
      <c r="E825" s="212">
        <v>1</v>
      </c>
      <c r="F825" s="212">
        <v>1</v>
      </c>
      <c r="G825" s="212">
        <v>1</v>
      </c>
      <c r="H825" s="212">
        <v>1</v>
      </c>
      <c r="I825" s="212">
        <v>1</v>
      </c>
      <c r="J825" s="227">
        <v>2</v>
      </c>
      <c r="K825" s="212">
        <v>1</v>
      </c>
    </row>
    <row r="826" spans="1:11" x14ac:dyDescent="0.25">
      <c r="A826" s="423"/>
      <c r="B826" s="211" t="s">
        <v>125</v>
      </c>
      <c r="C826" s="212">
        <v>1</v>
      </c>
      <c r="D826" s="212">
        <v>1</v>
      </c>
      <c r="E826" s="212">
        <v>1</v>
      </c>
      <c r="F826" s="212">
        <v>1</v>
      </c>
      <c r="G826" s="212">
        <v>1</v>
      </c>
      <c r="H826" s="212">
        <v>1</v>
      </c>
      <c r="I826" s="212">
        <v>1</v>
      </c>
      <c r="J826" s="227">
        <v>1</v>
      </c>
      <c r="K826" s="212">
        <v>1</v>
      </c>
    </row>
    <row r="827" spans="1:11" x14ac:dyDescent="0.25">
      <c r="A827" s="423"/>
      <c r="B827" s="211" t="s">
        <v>127</v>
      </c>
      <c r="C827" s="212">
        <v>1</v>
      </c>
      <c r="D827" s="212">
        <v>1</v>
      </c>
      <c r="E827" s="212">
        <v>1</v>
      </c>
      <c r="F827" s="212">
        <v>1</v>
      </c>
      <c r="G827" s="212">
        <v>1</v>
      </c>
      <c r="H827" s="212">
        <v>1</v>
      </c>
      <c r="I827" s="212">
        <v>1</v>
      </c>
      <c r="J827" s="227">
        <v>2</v>
      </c>
      <c r="K827" s="212">
        <v>1</v>
      </c>
    </row>
    <row r="828" spans="1:11" x14ac:dyDescent="0.25">
      <c r="A828" s="423"/>
      <c r="B828" s="211" t="s">
        <v>140</v>
      </c>
      <c r="C828" s="212">
        <v>2</v>
      </c>
      <c r="D828" s="212">
        <v>2</v>
      </c>
      <c r="E828" s="212">
        <v>2</v>
      </c>
      <c r="F828" s="212">
        <v>2</v>
      </c>
      <c r="G828" s="212">
        <v>2</v>
      </c>
      <c r="H828" s="212">
        <v>2</v>
      </c>
      <c r="I828" s="212">
        <v>2</v>
      </c>
      <c r="J828" s="227">
        <v>2</v>
      </c>
      <c r="K828" s="212">
        <v>2</v>
      </c>
    </row>
    <row r="829" spans="1:11" x14ac:dyDescent="0.25">
      <c r="A829" s="423"/>
      <c r="B829" s="222" t="s">
        <v>381</v>
      </c>
      <c r="C829" s="214">
        <f t="shared" ref="C829:K829" si="51">C823*C824*(C825+C826+C827+C828)*C830</f>
        <v>-30</v>
      </c>
      <c r="D829" s="214">
        <f t="shared" si="51"/>
        <v>-30</v>
      </c>
      <c r="E829" s="214">
        <f t="shared" si="51"/>
        <v>-30</v>
      </c>
      <c r="F829" s="214">
        <f t="shared" si="51"/>
        <v>-30</v>
      </c>
      <c r="G829" s="214">
        <f t="shared" si="51"/>
        <v>-30</v>
      </c>
      <c r="H829" s="214">
        <f t="shared" si="51"/>
        <v>-30</v>
      </c>
      <c r="I829" s="214">
        <f t="shared" si="51"/>
        <v>-30</v>
      </c>
      <c r="J829" s="253">
        <f t="shared" si="51"/>
        <v>21</v>
      </c>
      <c r="K829" s="214">
        <f t="shared" si="51"/>
        <v>-30</v>
      </c>
    </row>
    <row r="830" spans="1:11" ht="15.75" thickBot="1" x14ac:dyDescent="0.3">
      <c r="A830" s="423"/>
      <c r="B830" s="215" t="s">
        <v>62</v>
      </c>
      <c r="C830" s="216">
        <f>COMPONENTES!$F$20</f>
        <v>6</v>
      </c>
      <c r="D830" s="216">
        <f>COMPONENTES!$F$20</f>
        <v>6</v>
      </c>
      <c r="E830" s="216">
        <f>COMPONENTES!$F$20</f>
        <v>6</v>
      </c>
      <c r="F830" s="216">
        <f>COMPONENTES!$F$20</f>
        <v>6</v>
      </c>
      <c r="G830" s="216">
        <f>COMPONENTES!$F$20</f>
        <v>6</v>
      </c>
      <c r="H830" s="216">
        <f>COMPONENTES!$F$20</f>
        <v>6</v>
      </c>
      <c r="I830" s="216">
        <f>COMPONENTES!$F$20</f>
        <v>6</v>
      </c>
      <c r="J830" s="216">
        <f>COMPONENTES!$F$20</f>
        <v>6</v>
      </c>
      <c r="K830" s="216">
        <f>COMPONENTES!$F$20</f>
        <v>6</v>
      </c>
    </row>
    <row r="831" spans="1:11" ht="15.75" thickBot="1" x14ac:dyDescent="0.3">
      <c r="A831" s="423"/>
      <c r="B831" s="217"/>
      <c r="C831" s="218"/>
      <c r="D831" s="218"/>
      <c r="E831" s="218"/>
      <c r="F831" s="218"/>
      <c r="G831" s="218"/>
      <c r="H831" s="218"/>
      <c r="I831" s="218"/>
      <c r="J831" s="218"/>
      <c r="K831" s="244"/>
    </row>
    <row r="832" spans="1:11" x14ac:dyDescent="0.25">
      <c r="A832" s="423"/>
      <c r="B832" s="209" t="s">
        <v>123</v>
      </c>
      <c r="C832" s="210">
        <v>-1</v>
      </c>
      <c r="D832" s="210">
        <v>-1</v>
      </c>
      <c r="E832" s="210">
        <v>-1</v>
      </c>
      <c r="F832" s="210">
        <v>-1</v>
      </c>
      <c r="G832" s="210">
        <v>-1</v>
      </c>
      <c r="H832" s="210">
        <v>-1</v>
      </c>
      <c r="I832" s="210">
        <v>-1</v>
      </c>
      <c r="J832" s="226">
        <v>1</v>
      </c>
      <c r="K832" s="210">
        <v>-1</v>
      </c>
    </row>
    <row r="833" spans="1:11" x14ac:dyDescent="0.25">
      <c r="A833" s="423"/>
      <c r="B833" s="211" t="s">
        <v>124</v>
      </c>
      <c r="C833" s="212">
        <v>0.5</v>
      </c>
      <c r="D833" s="212">
        <v>0.5</v>
      </c>
      <c r="E833" s="212">
        <v>0.5</v>
      </c>
      <c r="F833" s="212">
        <v>0.5</v>
      </c>
      <c r="G833" s="212">
        <v>0.5</v>
      </c>
      <c r="H833" s="212">
        <v>0.5</v>
      </c>
      <c r="I833" s="212">
        <v>0.5</v>
      </c>
      <c r="J833" s="227">
        <v>0.1</v>
      </c>
      <c r="K833" s="212">
        <v>0.5</v>
      </c>
    </row>
    <row r="834" spans="1:11" x14ac:dyDescent="0.25">
      <c r="A834" s="423"/>
      <c r="B834" s="211" t="s">
        <v>126</v>
      </c>
      <c r="C834" s="212">
        <v>1</v>
      </c>
      <c r="D834" s="212">
        <v>1</v>
      </c>
      <c r="E834" s="212">
        <v>1</v>
      </c>
      <c r="F834" s="212">
        <v>1</v>
      </c>
      <c r="G834" s="212">
        <v>1</v>
      </c>
      <c r="H834" s="212">
        <v>1</v>
      </c>
      <c r="I834" s="212">
        <v>1</v>
      </c>
      <c r="J834" s="227">
        <v>2</v>
      </c>
      <c r="K834" s="212">
        <v>1</v>
      </c>
    </row>
    <row r="835" spans="1:11" x14ac:dyDescent="0.25">
      <c r="A835" s="423"/>
      <c r="B835" s="211" t="s">
        <v>125</v>
      </c>
      <c r="C835" s="212">
        <v>1</v>
      </c>
      <c r="D835" s="212">
        <v>1</v>
      </c>
      <c r="E835" s="212">
        <v>1</v>
      </c>
      <c r="F835" s="212">
        <v>1</v>
      </c>
      <c r="G835" s="212">
        <v>1</v>
      </c>
      <c r="H835" s="212">
        <v>1</v>
      </c>
      <c r="I835" s="212">
        <v>1</v>
      </c>
      <c r="J835" s="227">
        <v>1</v>
      </c>
      <c r="K835" s="212">
        <v>1</v>
      </c>
    </row>
    <row r="836" spans="1:11" x14ac:dyDescent="0.25">
      <c r="A836" s="423"/>
      <c r="B836" s="211" t="s">
        <v>127</v>
      </c>
      <c r="C836" s="212">
        <v>1</v>
      </c>
      <c r="D836" s="212">
        <v>1</v>
      </c>
      <c r="E836" s="212">
        <v>1</v>
      </c>
      <c r="F836" s="212">
        <v>1</v>
      </c>
      <c r="G836" s="212">
        <v>1</v>
      </c>
      <c r="H836" s="212">
        <v>1</v>
      </c>
      <c r="I836" s="212">
        <v>1</v>
      </c>
      <c r="J836" s="227">
        <v>2</v>
      </c>
      <c r="K836" s="212">
        <v>1</v>
      </c>
    </row>
    <row r="837" spans="1:11" x14ac:dyDescent="0.25">
      <c r="A837" s="423"/>
      <c r="B837" s="211" t="s">
        <v>140</v>
      </c>
      <c r="C837" s="212">
        <v>1</v>
      </c>
      <c r="D837" s="212">
        <v>2</v>
      </c>
      <c r="E837" s="212">
        <v>2</v>
      </c>
      <c r="F837" s="212">
        <v>2</v>
      </c>
      <c r="G837" s="212">
        <v>2</v>
      </c>
      <c r="H837" s="212">
        <v>2</v>
      </c>
      <c r="I837" s="212">
        <v>2</v>
      </c>
      <c r="J837" s="227">
        <v>2</v>
      </c>
      <c r="K837" s="212">
        <v>2</v>
      </c>
    </row>
    <row r="838" spans="1:11" ht="24" x14ac:dyDescent="0.25">
      <c r="A838" s="423"/>
      <c r="B838" s="213" t="s">
        <v>392</v>
      </c>
      <c r="C838" s="214">
        <f t="shared" ref="C838:K838" si="52">C832*C833*(C834+C835+C836+C837)*C839</f>
        <v>-12</v>
      </c>
      <c r="D838" s="214">
        <f t="shared" si="52"/>
        <v>-15</v>
      </c>
      <c r="E838" s="214">
        <f t="shared" si="52"/>
        <v>-15</v>
      </c>
      <c r="F838" s="214">
        <f t="shared" si="52"/>
        <v>-15</v>
      </c>
      <c r="G838" s="214">
        <f t="shared" si="52"/>
        <v>-15</v>
      </c>
      <c r="H838" s="214">
        <f t="shared" si="52"/>
        <v>-15</v>
      </c>
      <c r="I838" s="214">
        <f t="shared" si="52"/>
        <v>-15</v>
      </c>
      <c r="J838" s="253">
        <f t="shared" si="52"/>
        <v>4.2</v>
      </c>
      <c r="K838" s="214">
        <f t="shared" si="52"/>
        <v>-15</v>
      </c>
    </row>
    <row r="839" spans="1:11" ht="15.75" thickBot="1" x14ac:dyDescent="0.3">
      <c r="A839" s="423"/>
      <c r="B839" s="215" t="s">
        <v>62</v>
      </c>
      <c r="C839" s="216">
        <f>COMPONENTES!$F$21</f>
        <v>6</v>
      </c>
      <c r="D839" s="216">
        <f>COMPONENTES!$F$21</f>
        <v>6</v>
      </c>
      <c r="E839" s="216">
        <f>COMPONENTES!$F$21</f>
        <v>6</v>
      </c>
      <c r="F839" s="216">
        <f>COMPONENTES!$F$21</f>
        <v>6</v>
      </c>
      <c r="G839" s="216">
        <f>COMPONENTES!$F$21</f>
        <v>6</v>
      </c>
      <c r="H839" s="216">
        <f>COMPONENTES!$F$21</f>
        <v>6</v>
      </c>
      <c r="I839" s="216">
        <f>COMPONENTES!$F$21</f>
        <v>6</v>
      </c>
      <c r="J839" s="216">
        <f>COMPONENTES!$F$21</f>
        <v>6</v>
      </c>
      <c r="K839" s="216">
        <f>COMPONENTES!$F$21</f>
        <v>6</v>
      </c>
    </row>
    <row r="840" spans="1:11" ht="15.75" thickBot="1" x14ac:dyDescent="0.3">
      <c r="A840" s="423"/>
      <c r="B840" s="217"/>
      <c r="C840" s="218"/>
      <c r="D840" s="218"/>
      <c r="E840" s="218"/>
      <c r="F840" s="218"/>
      <c r="G840" s="218"/>
      <c r="H840" s="218"/>
      <c r="I840" s="218"/>
      <c r="J840" s="218"/>
      <c r="K840" s="244"/>
    </row>
    <row r="841" spans="1:11" x14ac:dyDescent="0.25">
      <c r="A841" s="423"/>
      <c r="B841" s="209" t="s">
        <v>123</v>
      </c>
      <c r="C841" s="210">
        <v>-1</v>
      </c>
      <c r="D841" s="210">
        <v>-1</v>
      </c>
      <c r="E841" s="210">
        <v>-1</v>
      </c>
      <c r="F841" s="210">
        <v>-1</v>
      </c>
      <c r="G841" s="210">
        <v>-1</v>
      </c>
      <c r="H841" s="210">
        <v>-1</v>
      </c>
      <c r="I841" s="210">
        <v>-1</v>
      </c>
      <c r="J841" s="226">
        <v>1</v>
      </c>
      <c r="K841" s="210">
        <v>-1</v>
      </c>
    </row>
    <row r="842" spans="1:11" x14ac:dyDescent="0.25">
      <c r="A842" s="423"/>
      <c r="B842" s="211" t="s">
        <v>124</v>
      </c>
      <c r="C842" s="212">
        <v>0.5</v>
      </c>
      <c r="D842" s="212">
        <v>0.5</v>
      </c>
      <c r="E842" s="212">
        <v>0.5</v>
      </c>
      <c r="F842" s="212">
        <v>0.5</v>
      </c>
      <c r="G842" s="212">
        <v>0.5</v>
      </c>
      <c r="H842" s="212">
        <v>0.5</v>
      </c>
      <c r="I842" s="212">
        <v>0.5</v>
      </c>
      <c r="J842" s="227">
        <v>1</v>
      </c>
      <c r="K842" s="212">
        <v>0.5</v>
      </c>
    </row>
    <row r="843" spans="1:11" x14ac:dyDescent="0.25">
      <c r="A843" s="423"/>
      <c r="B843" s="211" t="s">
        <v>126</v>
      </c>
      <c r="C843" s="212">
        <v>1</v>
      </c>
      <c r="D843" s="212">
        <v>1</v>
      </c>
      <c r="E843" s="212">
        <v>1</v>
      </c>
      <c r="F843" s="212">
        <v>1</v>
      </c>
      <c r="G843" s="212">
        <v>1</v>
      </c>
      <c r="H843" s="212">
        <v>1</v>
      </c>
      <c r="I843" s="212">
        <v>1</v>
      </c>
      <c r="J843" s="227">
        <v>2</v>
      </c>
      <c r="K843" s="212">
        <v>1</v>
      </c>
    </row>
    <row r="844" spans="1:11" x14ac:dyDescent="0.25">
      <c r="A844" s="423"/>
      <c r="B844" s="211" t="s">
        <v>125</v>
      </c>
      <c r="C844" s="212">
        <v>1</v>
      </c>
      <c r="D844" s="212">
        <v>1</v>
      </c>
      <c r="E844" s="212">
        <v>1</v>
      </c>
      <c r="F844" s="212">
        <v>1</v>
      </c>
      <c r="G844" s="212">
        <v>1</v>
      </c>
      <c r="H844" s="212">
        <v>1</v>
      </c>
      <c r="I844" s="212">
        <v>1</v>
      </c>
      <c r="J844" s="227">
        <v>1</v>
      </c>
      <c r="K844" s="212">
        <v>1</v>
      </c>
    </row>
    <row r="845" spans="1:11" x14ac:dyDescent="0.25">
      <c r="A845" s="423"/>
      <c r="B845" s="211" t="s">
        <v>127</v>
      </c>
      <c r="C845" s="212">
        <v>1</v>
      </c>
      <c r="D845" s="212">
        <v>1</v>
      </c>
      <c r="E845" s="212">
        <v>1</v>
      </c>
      <c r="F845" s="212">
        <v>1</v>
      </c>
      <c r="G845" s="212">
        <v>1</v>
      </c>
      <c r="H845" s="212">
        <v>1</v>
      </c>
      <c r="I845" s="212">
        <v>1</v>
      </c>
      <c r="J845" s="227">
        <v>3</v>
      </c>
      <c r="K845" s="212">
        <v>1</v>
      </c>
    </row>
    <row r="846" spans="1:11" x14ac:dyDescent="0.25">
      <c r="A846" s="423"/>
      <c r="B846" s="211" t="s">
        <v>140</v>
      </c>
      <c r="C846" s="212">
        <v>1</v>
      </c>
      <c r="D846" s="212">
        <v>2</v>
      </c>
      <c r="E846" s="212">
        <v>2</v>
      </c>
      <c r="F846" s="212">
        <v>2</v>
      </c>
      <c r="G846" s="212">
        <v>2</v>
      </c>
      <c r="H846" s="212">
        <v>2</v>
      </c>
      <c r="I846" s="212">
        <v>2</v>
      </c>
      <c r="J846" s="227">
        <v>2</v>
      </c>
      <c r="K846" s="212">
        <v>2</v>
      </c>
    </row>
    <row r="847" spans="1:11" ht="36" x14ac:dyDescent="0.25">
      <c r="A847" s="423"/>
      <c r="B847" s="222" t="s">
        <v>383</v>
      </c>
      <c r="C847" s="214">
        <f t="shared" ref="C847:K847" si="53">C841*C842*(C843+C844+C845+C846)*C848</f>
        <v>-20</v>
      </c>
      <c r="D847" s="214">
        <f t="shared" si="53"/>
        <v>-25</v>
      </c>
      <c r="E847" s="214">
        <f t="shared" si="53"/>
        <v>-25</v>
      </c>
      <c r="F847" s="214">
        <f t="shared" si="53"/>
        <v>-25</v>
      </c>
      <c r="G847" s="214">
        <f t="shared" si="53"/>
        <v>-25</v>
      </c>
      <c r="H847" s="214">
        <f t="shared" si="53"/>
        <v>-25</v>
      </c>
      <c r="I847" s="214">
        <f t="shared" si="53"/>
        <v>-25</v>
      </c>
      <c r="J847" s="253">
        <f t="shared" si="53"/>
        <v>80</v>
      </c>
      <c r="K847" s="214">
        <f t="shared" si="53"/>
        <v>-25</v>
      </c>
    </row>
    <row r="848" spans="1:11" ht="15.75" thickBot="1" x14ac:dyDescent="0.3">
      <c r="A848" s="423"/>
      <c r="B848" s="215" t="s">
        <v>62</v>
      </c>
      <c r="C848" s="216">
        <f>COMPONENTES!$F$22</f>
        <v>10</v>
      </c>
      <c r="D848" s="216">
        <f>COMPONENTES!$F$22</f>
        <v>10</v>
      </c>
      <c r="E848" s="216">
        <f>COMPONENTES!$F$22</f>
        <v>10</v>
      </c>
      <c r="F848" s="216">
        <f>COMPONENTES!$F$22</f>
        <v>10</v>
      </c>
      <c r="G848" s="216">
        <f>COMPONENTES!$F$22</f>
        <v>10</v>
      </c>
      <c r="H848" s="216">
        <f>COMPONENTES!$F$22</f>
        <v>10</v>
      </c>
      <c r="I848" s="216">
        <f>COMPONENTES!$F$22</f>
        <v>10</v>
      </c>
      <c r="J848" s="216">
        <f>COMPONENTES!$F$22</f>
        <v>10</v>
      </c>
      <c r="K848" s="216">
        <f>COMPONENTES!$F$22</f>
        <v>10</v>
      </c>
    </row>
    <row r="849" spans="1:11" ht="15.75" thickBot="1" x14ac:dyDescent="0.3">
      <c r="A849" s="423"/>
      <c r="B849" s="217"/>
      <c r="C849" s="237"/>
      <c r="D849" s="237"/>
      <c r="E849" s="237"/>
      <c r="F849" s="237"/>
      <c r="G849" s="237"/>
      <c r="H849" s="237"/>
      <c r="I849" s="237"/>
      <c r="J849" s="271"/>
      <c r="K849" s="237"/>
    </row>
    <row r="850" spans="1:11" x14ac:dyDescent="0.25">
      <c r="A850" s="423"/>
      <c r="B850" s="209" t="s">
        <v>123</v>
      </c>
      <c r="C850" s="210">
        <v>-1</v>
      </c>
      <c r="D850" s="210">
        <v>-1</v>
      </c>
      <c r="E850" s="210">
        <v>-1</v>
      </c>
      <c r="F850" s="210">
        <v>-1</v>
      </c>
      <c r="G850" s="210">
        <v>-1</v>
      </c>
      <c r="H850" s="210">
        <v>-1</v>
      </c>
      <c r="I850" s="210">
        <v>-1</v>
      </c>
      <c r="J850" s="226">
        <v>1</v>
      </c>
      <c r="K850" s="210">
        <v>-1</v>
      </c>
    </row>
    <row r="851" spans="1:11" x14ac:dyDescent="0.25">
      <c r="A851" s="423"/>
      <c r="B851" s="211" t="s">
        <v>124</v>
      </c>
      <c r="C851" s="212">
        <v>0.5</v>
      </c>
      <c r="D851" s="212">
        <v>0.5</v>
      </c>
      <c r="E851" s="212">
        <v>0.5</v>
      </c>
      <c r="F851" s="212">
        <v>0.5</v>
      </c>
      <c r="G851" s="212">
        <v>0.5</v>
      </c>
      <c r="H851" s="212">
        <v>1</v>
      </c>
      <c r="I851" s="212">
        <v>0.5</v>
      </c>
      <c r="J851" s="227">
        <v>1</v>
      </c>
      <c r="K851" s="212">
        <v>0.5</v>
      </c>
    </row>
    <row r="852" spans="1:11" x14ac:dyDescent="0.25">
      <c r="A852" s="423"/>
      <c r="B852" s="211" t="s">
        <v>126</v>
      </c>
      <c r="C852" s="212">
        <v>1</v>
      </c>
      <c r="D852" s="212">
        <v>1</v>
      </c>
      <c r="E852" s="212">
        <v>1</v>
      </c>
      <c r="F852" s="212">
        <v>1</v>
      </c>
      <c r="G852" s="212">
        <v>1</v>
      </c>
      <c r="H852" s="212">
        <v>1</v>
      </c>
      <c r="I852" s="212">
        <v>1</v>
      </c>
      <c r="J852" s="227">
        <v>2</v>
      </c>
      <c r="K852" s="212">
        <v>1</v>
      </c>
    </row>
    <row r="853" spans="1:11" x14ac:dyDescent="0.25">
      <c r="A853" s="423"/>
      <c r="B853" s="211" t="s">
        <v>125</v>
      </c>
      <c r="C853" s="212">
        <v>2</v>
      </c>
      <c r="D853" s="212">
        <v>2</v>
      </c>
      <c r="E853" s="212">
        <v>2</v>
      </c>
      <c r="F853" s="212">
        <v>2</v>
      </c>
      <c r="G853" s="212">
        <v>2</v>
      </c>
      <c r="H853" s="212">
        <v>1</v>
      </c>
      <c r="I853" s="212">
        <v>1</v>
      </c>
      <c r="J853" s="227">
        <v>1</v>
      </c>
      <c r="K853" s="212">
        <v>1</v>
      </c>
    </row>
    <row r="854" spans="1:11" x14ac:dyDescent="0.25">
      <c r="A854" s="423"/>
      <c r="B854" s="211" t="s">
        <v>127</v>
      </c>
      <c r="C854" s="212">
        <v>1</v>
      </c>
      <c r="D854" s="212">
        <v>2</v>
      </c>
      <c r="E854" s="212">
        <v>2</v>
      </c>
      <c r="F854" s="212">
        <v>2</v>
      </c>
      <c r="G854" s="212">
        <v>2</v>
      </c>
      <c r="H854" s="212">
        <v>1</v>
      </c>
      <c r="I854" s="212">
        <v>1</v>
      </c>
      <c r="J854" s="227">
        <v>3</v>
      </c>
      <c r="K854" s="212">
        <v>1</v>
      </c>
    </row>
    <row r="855" spans="1:11" x14ac:dyDescent="0.25">
      <c r="A855" s="423"/>
      <c r="B855" s="211" t="s">
        <v>140</v>
      </c>
      <c r="C855" s="212">
        <v>1</v>
      </c>
      <c r="D855" s="212">
        <v>2</v>
      </c>
      <c r="E855" s="212">
        <v>2</v>
      </c>
      <c r="F855" s="212">
        <v>2</v>
      </c>
      <c r="G855" s="212">
        <v>2</v>
      </c>
      <c r="H855" s="212">
        <v>2</v>
      </c>
      <c r="I855" s="212">
        <v>2</v>
      </c>
      <c r="J855" s="227">
        <v>2</v>
      </c>
      <c r="K855" s="212">
        <v>2</v>
      </c>
    </row>
    <row r="856" spans="1:11" x14ac:dyDescent="0.25">
      <c r="A856" s="423"/>
      <c r="B856" s="222" t="s">
        <v>380</v>
      </c>
      <c r="C856" s="214">
        <f t="shared" ref="C856:K856" si="54">C850*C851*(C852+C853+C854+C855)*C857</f>
        <v>-25</v>
      </c>
      <c r="D856" s="214">
        <f t="shared" si="54"/>
        <v>-35</v>
      </c>
      <c r="E856" s="214">
        <f t="shared" si="54"/>
        <v>-35</v>
      </c>
      <c r="F856" s="214">
        <f t="shared" si="54"/>
        <v>-35</v>
      </c>
      <c r="G856" s="214">
        <f t="shared" si="54"/>
        <v>-35</v>
      </c>
      <c r="H856" s="214">
        <f t="shared" si="54"/>
        <v>-50</v>
      </c>
      <c r="I856" s="214">
        <f t="shared" si="54"/>
        <v>-25</v>
      </c>
      <c r="J856" s="253">
        <f t="shared" si="54"/>
        <v>80</v>
      </c>
      <c r="K856" s="214">
        <f t="shared" si="54"/>
        <v>-25</v>
      </c>
    </row>
    <row r="857" spans="1:11" ht="15.75" thickBot="1" x14ac:dyDescent="0.3">
      <c r="A857" s="430"/>
      <c r="B857" s="215" t="s">
        <v>62</v>
      </c>
      <c r="C857" s="216">
        <f>COMPONENTES!$F$23</f>
        <v>10</v>
      </c>
      <c r="D857" s="216">
        <f>COMPONENTES!$F$23</f>
        <v>10</v>
      </c>
      <c r="E857" s="216">
        <f>COMPONENTES!$F$23</f>
        <v>10</v>
      </c>
      <c r="F857" s="216">
        <f>COMPONENTES!$F$23</f>
        <v>10</v>
      </c>
      <c r="G857" s="216">
        <f>COMPONENTES!$F$23</f>
        <v>10</v>
      </c>
      <c r="H857" s="216">
        <f>COMPONENTES!$F$23</f>
        <v>10</v>
      </c>
      <c r="I857" s="216">
        <f>COMPONENTES!$F$23</f>
        <v>10</v>
      </c>
      <c r="J857" s="216">
        <f>COMPONENTES!$F$23</f>
        <v>10</v>
      </c>
      <c r="K857" s="216">
        <f>COMPONENTES!$F$23</f>
        <v>10</v>
      </c>
    </row>
    <row r="858" spans="1:11" ht="15.75" thickBot="1" x14ac:dyDescent="0.3">
      <c r="A858" s="245"/>
      <c r="B858" s="231"/>
      <c r="C858" s="218"/>
      <c r="D858" s="218"/>
      <c r="E858" s="218"/>
      <c r="F858" s="218"/>
      <c r="G858" s="218"/>
      <c r="H858" s="218"/>
      <c r="I858" s="218"/>
      <c r="J858" s="218"/>
      <c r="K858" s="238"/>
    </row>
    <row r="859" spans="1:11" x14ac:dyDescent="0.25">
      <c r="A859" s="418" t="s">
        <v>88</v>
      </c>
      <c r="B859" s="209" t="s">
        <v>123</v>
      </c>
      <c r="C859" s="210">
        <v>-1</v>
      </c>
      <c r="D859" s="210">
        <v>-1</v>
      </c>
      <c r="E859" s="210">
        <v>-1</v>
      </c>
      <c r="F859" s="210"/>
      <c r="G859" s="210">
        <v>-1</v>
      </c>
      <c r="H859" s="210">
        <v>-1</v>
      </c>
      <c r="I859" s="210">
        <v>-1</v>
      </c>
      <c r="J859" s="210">
        <v>1</v>
      </c>
      <c r="K859" s="210">
        <v>-1</v>
      </c>
    </row>
    <row r="860" spans="1:11" x14ac:dyDescent="0.25">
      <c r="A860" s="419"/>
      <c r="B860" s="211" t="s">
        <v>124</v>
      </c>
      <c r="C860" s="212">
        <v>0.5</v>
      </c>
      <c r="D860" s="212">
        <v>0.5</v>
      </c>
      <c r="E860" s="212">
        <v>0.5</v>
      </c>
      <c r="F860" s="212"/>
      <c r="G860" s="212">
        <v>0.5</v>
      </c>
      <c r="H860" s="212">
        <v>0.5</v>
      </c>
      <c r="I860" s="212">
        <v>0.5</v>
      </c>
      <c r="J860" s="212">
        <v>1</v>
      </c>
      <c r="K860" s="212">
        <v>0.5</v>
      </c>
    </row>
    <row r="861" spans="1:11" x14ac:dyDescent="0.25">
      <c r="A861" s="419"/>
      <c r="B861" s="211" t="s">
        <v>126</v>
      </c>
      <c r="C861" s="212">
        <v>1</v>
      </c>
      <c r="D861" s="212">
        <v>1</v>
      </c>
      <c r="E861" s="212">
        <v>1</v>
      </c>
      <c r="F861" s="212"/>
      <c r="G861" s="212">
        <v>1</v>
      </c>
      <c r="H861" s="212">
        <v>1</v>
      </c>
      <c r="I861" s="212">
        <v>1</v>
      </c>
      <c r="J861" s="212">
        <v>2</v>
      </c>
      <c r="K861" s="212">
        <v>2</v>
      </c>
    </row>
    <row r="862" spans="1:11" x14ac:dyDescent="0.25">
      <c r="A862" s="419"/>
      <c r="B862" s="211" t="s">
        <v>125</v>
      </c>
      <c r="C862" s="212">
        <v>1</v>
      </c>
      <c r="D862" s="212">
        <v>1</v>
      </c>
      <c r="E862" s="212">
        <v>1</v>
      </c>
      <c r="F862" s="212"/>
      <c r="G862" s="212">
        <v>1</v>
      </c>
      <c r="H862" s="212">
        <v>1</v>
      </c>
      <c r="I862" s="212">
        <v>1</v>
      </c>
      <c r="J862" s="212">
        <v>1</v>
      </c>
      <c r="K862" s="212">
        <v>2</v>
      </c>
    </row>
    <row r="863" spans="1:11" x14ac:dyDescent="0.25">
      <c r="A863" s="419"/>
      <c r="B863" s="211" t="s">
        <v>127</v>
      </c>
      <c r="C863" s="212">
        <v>1</v>
      </c>
      <c r="D863" s="212">
        <v>2</v>
      </c>
      <c r="E863" s="212">
        <v>1</v>
      </c>
      <c r="F863" s="212"/>
      <c r="G863" s="212">
        <v>1</v>
      </c>
      <c r="H863" s="212">
        <v>1</v>
      </c>
      <c r="I863" s="212">
        <v>1</v>
      </c>
      <c r="J863" s="212">
        <v>2</v>
      </c>
      <c r="K863" s="212">
        <v>2</v>
      </c>
    </row>
    <row r="864" spans="1:11" x14ac:dyDescent="0.25">
      <c r="A864" s="419"/>
      <c r="B864" s="211" t="s">
        <v>140</v>
      </c>
      <c r="C864" s="212">
        <v>2</v>
      </c>
      <c r="D864" s="212">
        <v>2</v>
      </c>
      <c r="E864" s="212">
        <v>2</v>
      </c>
      <c r="F864" s="212"/>
      <c r="G864" s="212">
        <v>1</v>
      </c>
      <c r="H864" s="212">
        <v>2</v>
      </c>
      <c r="I864" s="212">
        <v>2</v>
      </c>
      <c r="J864" s="212">
        <v>3</v>
      </c>
      <c r="K864" s="212">
        <v>2</v>
      </c>
    </row>
    <row r="865" spans="1:11" x14ac:dyDescent="0.25">
      <c r="A865" s="419"/>
      <c r="B865" s="213" t="s">
        <v>74</v>
      </c>
      <c r="C865" s="214">
        <f>C859*C860*(C861+C862+C863+C864)*C866</f>
        <v>-25</v>
      </c>
      <c r="D865" s="214">
        <f>D859*D860*(D861+D862+D863+D864)*D866</f>
        <v>-30</v>
      </c>
      <c r="E865" s="214">
        <f t="shared" ref="E865:K865" si="55">E859*E860*(E861+E862+E863+E864)*E866</f>
        <v>-25</v>
      </c>
      <c r="F865" s="223"/>
      <c r="G865" s="214">
        <f t="shared" si="55"/>
        <v>-20</v>
      </c>
      <c r="H865" s="214">
        <f t="shared" si="55"/>
        <v>-25</v>
      </c>
      <c r="I865" s="214">
        <f t="shared" si="55"/>
        <v>-25</v>
      </c>
      <c r="J865" s="253">
        <f t="shared" si="55"/>
        <v>80</v>
      </c>
      <c r="K865" s="214">
        <f t="shared" si="55"/>
        <v>-40</v>
      </c>
    </row>
    <row r="866" spans="1:11" ht="15.75" thickBot="1" x14ac:dyDescent="0.3">
      <c r="A866" s="419"/>
      <c r="B866" s="215" t="s">
        <v>62</v>
      </c>
      <c r="C866" s="216">
        <f>COMPONENTES!$F$24</f>
        <v>10</v>
      </c>
      <c r="D866" s="216">
        <f>COMPONENTES!$F$24</f>
        <v>10</v>
      </c>
      <c r="E866" s="216">
        <f>COMPONENTES!$F$24</f>
        <v>10</v>
      </c>
      <c r="F866" s="230"/>
      <c r="G866" s="216">
        <f>COMPONENTES!$F$24</f>
        <v>10</v>
      </c>
      <c r="H866" s="216">
        <f>COMPONENTES!$F$24</f>
        <v>10</v>
      </c>
      <c r="I866" s="216">
        <f>COMPONENTES!$F$24</f>
        <v>10</v>
      </c>
      <c r="J866" s="216">
        <f>COMPONENTES!$F$24</f>
        <v>10</v>
      </c>
      <c r="K866" s="216">
        <f>COMPONENTES!$F$24</f>
        <v>10</v>
      </c>
    </row>
    <row r="867" spans="1:11" ht="15.75" thickBot="1" x14ac:dyDescent="0.3">
      <c r="A867" s="419"/>
      <c r="B867" s="217"/>
      <c r="C867" s="218"/>
      <c r="D867" s="218"/>
      <c r="E867" s="218"/>
      <c r="F867" s="218"/>
      <c r="G867" s="218"/>
      <c r="H867" s="218"/>
      <c r="I867" s="218"/>
      <c r="J867" s="218"/>
      <c r="K867" s="238"/>
    </row>
    <row r="868" spans="1:11" x14ac:dyDescent="0.25">
      <c r="A868" s="419"/>
      <c r="B868" s="209" t="s">
        <v>123</v>
      </c>
      <c r="C868" s="210">
        <v>-1</v>
      </c>
      <c r="D868" s="210">
        <v>-1</v>
      </c>
      <c r="E868" s="210">
        <v>-1</v>
      </c>
      <c r="F868" s="210">
        <v>-1</v>
      </c>
      <c r="G868" s="210">
        <v>-1</v>
      </c>
      <c r="H868" s="210">
        <v>-1</v>
      </c>
      <c r="I868" s="210">
        <v>-1</v>
      </c>
      <c r="J868" s="210">
        <v>1</v>
      </c>
      <c r="K868" s="210">
        <v>-1</v>
      </c>
    </row>
    <row r="869" spans="1:11" x14ac:dyDescent="0.25">
      <c r="A869" s="419"/>
      <c r="B869" s="211" t="s">
        <v>124</v>
      </c>
      <c r="C869" s="212">
        <v>0.5</v>
      </c>
      <c r="D869" s="212">
        <v>0.5</v>
      </c>
      <c r="E869" s="212">
        <v>0.5</v>
      </c>
      <c r="F869" s="212">
        <v>0.5</v>
      </c>
      <c r="G869" s="212">
        <v>0.5</v>
      </c>
      <c r="H869" s="212">
        <v>0.5</v>
      </c>
      <c r="I869" s="212">
        <v>0.5</v>
      </c>
      <c r="J869" s="212">
        <v>1</v>
      </c>
      <c r="K869" s="212">
        <v>1</v>
      </c>
    </row>
    <row r="870" spans="1:11" x14ac:dyDescent="0.25">
      <c r="A870" s="419"/>
      <c r="B870" s="211" t="s">
        <v>126</v>
      </c>
      <c r="C870" s="212">
        <v>2</v>
      </c>
      <c r="D870" s="212">
        <v>2</v>
      </c>
      <c r="E870" s="212">
        <v>2</v>
      </c>
      <c r="F870" s="212">
        <v>2</v>
      </c>
      <c r="G870" s="212">
        <v>2</v>
      </c>
      <c r="H870" s="212">
        <v>2</v>
      </c>
      <c r="I870" s="212">
        <v>2</v>
      </c>
      <c r="J870" s="212">
        <v>2</v>
      </c>
      <c r="K870" s="212">
        <v>1</v>
      </c>
    </row>
    <row r="871" spans="1:11" x14ac:dyDescent="0.25">
      <c r="A871" s="419"/>
      <c r="B871" s="211" t="s">
        <v>125</v>
      </c>
      <c r="C871" s="212">
        <v>1</v>
      </c>
      <c r="D871" s="212">
        <v>1</v>
      </c>
      <c r="E871" s="212">
        <v>1</v>
      </c>
      <c r="F871" s="212">
        <v>1</v>
      </c>
      <c r="G871" s="212">
        <v>1</v>
      </c>
      <c r="H871" s="212">
        <v>1</v>
      </c>
      <c r="I871" s="212">
        <v>1</v>
      </c>
      <c r="J871" s="212">
        <v>1</v>
      </c>
      <c r="K871" s="212">
        <v>1</v>
      </c>
    </row>
    <row r="872" spans="1:11" x14ac:dyDescent="0.25">
      <c r="A872" s="419"/>
      <c r="B872" s="211" t="s">
        <v>127</v>
      </c>
      <c r="C872" s="212">
        <v>1</v>
      </c>
      <c r="D872" s="212">
        <v>1</v>
      </c>
      <c r="E872" s="212">
        <v>1</v>
      </c>
      <c r="F872" s="212">
        <v>1</v>
      </c>
      <c r="G872" s="212">
        <v>1</v>
      </c>
      <c r="H872" s="212">
        <v>1</v>
      </c>
      <c r="I872" s="212">
        <v>1</v>
      </c>
      <c r="J872" s="212">
        <v>3</v>
      </c>
      <c r="K872" s="212">
        <v>2</v>
      </c>
    </row>
    <row r="873" spans="1:11" x14ac:dyDescent="0.25">
      <c r="A873" s="419"/>
      <c r="B873" s="211" t="s">
        <v>140</v>
      </c>
      <c r="C873" s="212">
        <v>2</v>
      </c>
      <c r="D873" s="212">
        <v>2</v>
      </c>
      <c r="E873" s="212">
        <v>2</v>
      </c>
      <c r="F873" s="212">
        <v>2</v>
      </c>
      <c r="G873" s="212">
        <v>2</v>
      </c>
      <c r="H873" s="212">
        <v>2</v>
      </c>
      <c r="I873" s="212">
        <v>2</v>
      </c>
      <c r="J873" s="212">
        <v>3</v>
      </c>
      <c r="K873" s="212">
        <v>2</v>
      </c>
    </row>
    <row r="874" spans="1:11" x14ac:dyDescent="0.25">
      <c r="A874" s="419"/>
      <c r="B874" s="213" t="s">
        <v>89</v>
      </c>
      <c r="C874" s="214">
        <f t="shared" ref="C874:K874" si="56">C868*C869*(C870+C871+C872+C873)*C875</f>
        <v>-30</v>
      </c>
      <c r="D874" s="214">
        <f t="shared" si="56"/>
        <v>-30</v>
      </c>
      <c r="E874" s="214">
        <f t="shared" si="56"/>
        <v>-30</v>
      </c>
      <c r="F874" s="214">
        <f t="shared" si="56"/>
        <v>-30</v>
      </c>
      <c r="G874" s="214">
        <f t="shared" si="56"/>
        <v>-30</v>
      </c>
      <c r="H874" s="214">
        <f t="shared" si="56"/>
        <v>-30</v>
      </c>
      <c r="I874" s="214">
        <f t="shared" si="56"/>
        <v>-30</v>
      </c>
      <c r="J874" s="253">
        <f t="shared" si="56"/>
        <v>90</v>
      </c>
      <c r="K874" s="214">
        <f t="shared" si="56"/>
        <v>-60</v>
      </c>
    </row>
    <row r="875" spans="1:11" ht="15.75" thickBot="1" x14ac:dyDescent="0.3">
      <c r="A875" s="419"/>
      <c r="B875" s="215" t="s">
        <v>62</v>
      </c>
      <c r="C875" s="216">
        <f>COMPONENTES!$F$25</f>
        <v>10</v>
      </c>
      <c r="D875" s="216">
        <f>COMPONENTES!$F$25</f>
        <v>10</v>
      </c>
      <c r="E875" s="216">
        <f>COMPONENTES!$F$25</f>
        <v>10</v>
      </c>
      <c r="F875" s="216">
        <f>COMPONENTES!$F$25</f>
        <v>10</v>
      </c>
      <c r="G875" s="216">
        <f>COMPONENTES!$F$25</f>
        <v>10</v>
      </c>
      <c r="H875" s="216">
        <f>COMPONENTES!$F$25</f>
        <v>10</v>
      </c>
      <c r="I875" s="216">
        <f>COMPONENTES!$F$25</f>
        <v>10</v>
      </c>
      <c r="J875" s="216">
        <f>COMPONENTES!$F$25</f>
        <v>10</v>
      </c>
      <c r="K875" s="216">
        <f>COMPONENTES!$F$25</f>
        <v>10</v>
      </c>
    </row>
    <row r="876" spans="1:11" ht="15.75" thickBot="1" x14ac:dyDescent="0.3">
      <c r="A876" s="419"/>
      <c r="B876" s="246"/>
      <c r="C876" s="247"/>
      <c r="D876" s="247"/>
      <c r="E876" s="247"/>
      <c r="F876" s="247"/>
      <c r="G876" s="247"/>
      <c r="H876" s="247"/>
      <c r="I876" s="247"/>
      <c r="J876" s="247"/>
      <c r="K876" s="238"/>
    </row>
    <row r="877" spans="1:11" x14ac:dyDescent="0.25">
      <c r="A877" s="419"/>
      <c r="B877" s="211" t="s">
        <v>123</v>
      </c>
      <c r="C877" s="210">
        <v>-1</v>
      </c>
      <c r="D877" s="210">
        <v>-1</v>
      </c>
      <c r="E877" s="210">
        <v>-1</v>
      </c>
      <c r="F877" s="210">
        <v>-1</v>
      </c>
      <c r="G877" s="210">
        <v>-1</v>
      </c>
      <c r="H877" s="210">
        <v>-1</v>
      </c>
      <c r="I877" s="210">
        <v>-1</v>
      </c>
      <c r="J877" s="210">
        <v>1</v>
      </c>
      <c r="K877" s="210">
        <v>-1</v>
      </c>
    </row>
    <row r="878" spans="1:11" x14ac:dyDescent="0.25">
      <c r="A878" s="419"/>
      <c r="B878" s="211" t="s">
        <v>124</v>
      </c>
      <c r="C878" s="212">
        <v>0.5</v>
      </c>
      <c r="D878" s="212">
        <v>0.5</v>
      </c>
      <c r="E878" s="212">
        <v>0.5</v>
      </c>
      <c r="F878" s="212">
        <v>0.5</v>
      </c>
      <c r="G878" s="212">
        <v>0.5</v>
      </c>
      <c r="H878" s="212">
        <v>0.5</v>
      </c>
      <c r="I878" s="212">
        <v>0.5</v>
      </c>
      <c r="J878" s="212">
        <v>1</v>
      </c>
      <c r="K878" s="212">
        <v>1</v>
      </c>
    </row>
    <row r="879" spans="1:11" x14ac:dyDescent="0.25">
      <c r="A879" s="419"/>
      <c r="B879" s="211" t="s">
        <v>126</v>
      </c>
      <c r="C879" s="212">
        <v>2</v>
      </c>
      <c r="D879" s="212">
        <v>2</v>
      </c>
      <c r="E879" s="212">
        <v>2</v>
      </c>
      <c r="F879" s="212">
        <v>2</v>
      </c>
      <c r="G879" s="212">
        <v>2</v>
      </c>
      <c r="H879" s="212">
        <v>2</v>
      </c>
      <c r="I879" s="212">
        <v>2</v>
      </c>
      <c r="J879" s="212">
        <v>2</v>
      </c>
      <c r="K879" s="212">
        <v>2</v>
      </c>
    </row>
    <row r="880" spans="1:11" x14ac:dyDescent="0.25">
      <c r="A880" s="419"/>
      <c r="B880" s="211" t="s">
        <v>125</v>
      </c>
      <c r="C880" s="212">
        <v>1</v>
      </c>
      <c r="D880" s="212">
        <v>1</v>
      </c>
      <c r="E880" s="212">
        <v>1</v>
      </c>
      <c r="F880" s="212">
        <v>1</v>
      </c>
      <c r="G880" s="212">
        <v>1</v>
      </c>
      <c r="H880" s="212">
        <v>1</v>
      </c>
      <c r="I880" s="212">
        <v>1</v>
      </c>
      <c r="J880" s="212">
        <v>1</v>
      </c>
      <c r="K880" s="212">
        <v>2</v>
      </c>
    </row>
    <row r="881" spans="1:11" x14ac:dyDescent="0.25">
      <c r="A881" s="419"/>
      <c r="B881" s="211" t="s">
        <v>127</v>
      </c>
      <c r="C881" s="212">
        <v>1</v>
      </c>
      <c r="D881" s="212">
        <v>1</v>
      </c>
      <c r="E881" s="212">
        <v>1</v>
      </c>
      <c r="F881" s="212">
        <v>1</v>
      </c>
      <c r="G881" s="212">
        <v>1</v>
      </c>
      <c r="H881" s="212">
        <v>1</v>
      </c>
      <c r="I881" s="212">
        <v>1</v>
      </c>
      <c r="J881" s="212">
        <v>3</v>
      </c>
      <c r="K881" s="212">
        <v>2</v>
      </c>
    </row>
    <row r="882" spans="1:11" x14ac:dyDescent="0.25">
      <c r="A882" s="419"/>
      <c r="B882" s="211" t="s">
        <v>140</v>
      </c>
      <c r="C882" s="212">
        <v>2</v>
      </c>
      <c r="D882" s="212">
        <v>2</v>
      </c>
      <c r="E882" s="212">
        <v>2</v>
      </c>
      <c r="F882" s="212">
        <v>2</v>
      </c>
      <c r="G882" s="212">
        <v>2</v>
      </c>
      <c r="H882" s="212">
        <v>2</v>
      </c>
      <c r="I882" s="212">
        <v>2</v>
      </c>
      <c r="J882" s="212">
        <v>3</v>
      </c>
      <c r="K882" s="212">
        <v>2</v>
      </c>
    </row>
    <row r="883" spans="1:11" x14ac:dyDescent="0.25">
      <c r="A883" s="419"/>
      <c r="B883" s="213" t="s">
        <v>75</v>
      </c>
      <c r="C883" s="214">
        <f t="shared" ref="C883:K883" si="57">C877*C878*(C879+C880+C881+C882)*C884</f>
        <v>-30</v>
      </c>
      <c r="D883" s="214">
        <f t="shared" si="57"/>
        <v>-30</v>
      </c>
      <c r="E883" s="214">
        <f t="shared" si="57"/>
        <v>-30</v>
      </c>
      <c r="F883" s="214">
        <f t="shared" si="57"/>
        <v>-30</v>
      </c>
      <c r="G883" s="214">
        <f t="shared" si="57"/>
        <v>-30</v>
      </c>
      <c r="H883" s="214">
        <f t="shared" si="57"/>
        <v>-30</v>
      </c>
      <c r="I883" s="214">
        <f t="shared" si="57"/>
        <v>-30</v>
      </c>
      <c r="J883" s="253">
        <f t="shared" si="57"/>
        <v>90</v>
      </c>
      <c r="K883" s="214">
        <f t="shared" si="57"/>
        <v>-80</v>
      </c>
    </row>
    <row r="884" spans="1:11" ht="15.75" thickBot="1" x14ac:dyDescent="0.3">
      <c r="A884" s="419"/>
      <c r="B884" s="248" t="s">
        <v>62</v>
      </c>
      <c r="C884" s="216">
        <f>COMPONENTES!$F$26</f>
        <v>10</v>
      </c>
      <c r="D884" s="216">
        <f>COMPONENTES!$F$26</f>
        <v>10</v>
      </c>
      <c r="E884" s="216">
        <f>COMPONENTES!$F$26</f>
        <v>10</v>
      </c>
      <c r="F884" s="216">
        <f>COMPONENTES!$F$26</f>
        <v>10</v>
      </c>
      <c r="G884" s="216">
        <f>COMPONENTES!$F$26</f>
        <v>10</v>
      </c>
      <c r="H884" s="216">
        <f>COMPONENTES!$F$26</f>
        <v>10</v>
      </c>
      <c r="I884" s="216">
        <f>COMPONENTES!$F$26</f>
        <v>10</v>
      </c>
      <c r="J884" s="216">
        <f>COMPONENTES!$F$26</f>
        <v>10</v>
      </c>
      <c r="K884" s="216">
        <f>COMPONENTES!$F$26</f>
        <v>10</v>
      </c>
    </row>
    <row r="885" spans="1:11" ht="15.75" thickBot="1" x14ac:dyDescent="0.3">
      <c r="A885" s="419"/>
      <c r="B885" s="244"/>
      <c r="C885" s="249"/>
      <c r="D885" s="249"/>
      <c r="E885" s="249"/>
      <c r="F885" s="249"/>
      <c r="G885" s="249"/>
      <c r="H885" s="249"/>
      <c r="I885" s="249"/>
      <c r="J885" s="249"/>
      <c r="K885" s="238"/>
    </row>
    <row r="886" spans="1:11" x14ac:dyDescent="0.25">
      <c r="A886" s="419"/>
      <c r="B886" s="209" t="s">
        <v>123</v>
      </c>
      <c r="C886" s="210">
        <v>-1</v>
      </c>
      <c r="D886" s="210">
        <v>-1</v>
      </c>
      <c r="E886" s="210">
        <v>-1</v>
      </c>
      <c r="F886" s="210">
        <v>-1</v>
      </c>
      <c r="G886" s="210">
        <v>-1</v>
      </c>
      <c r="H886" s="210">
        <v>-1</v>
      </c>
      <c r="I886" s="210">
        <v>-1</v>
      </c>
      <c r="J886" s="210">
        <v>1</v>
      </c>
      <c r="K886" s="210">
        <v>-1</v>
      </c>
    </row>
    <row r="887" spans="1:11" x14ac:dyDescent="0.25">
      <c r="A887" s="419"/>
      <c r="B887" s="211" t="s">
        <v>124</v>
      </c>
      <c r="C887" s="212">
        <v>1</v>
      </c>
      <c r="D887" s="212">
        <v>1</v>
      </c>
      <c r="E887" s="212">
        <v>1</v>
      </c>
      <c r="F887" s="212">
        <v>1</v>
      </c>
      <c r="G887" s="212">
        <v>1</v>
      </c>
      <c r="H887" s="212">
        <v>1</v>
      </c>
      <c r="I887" s="212">
        <v>1</v>
      </c>
      <c r="J887" s="212">
        <v>1</v>
      </c>
      <c r="K887" s="212">
        <v>1</v>
      </c>
    </row>
    <row r="888" spans="1:11" x14ac:dyDescent="0.25">
      <c r="A888" s="419"/>
      <c r="B888" s="211" t="s">
        <v>126</v>
      </c>
      <c r="C888" s="212">
        <v>2</v>
      </c>
      <c r="D888" s="212">
        <v>2</v>
      </c>
      <c r="E888" s="212">
        <v>2</v>
      </c>
      <c r="F888" s="212">
        <v>2</v>
      </c>
      <c r="G888" s="212">
        <v>2</v>
      </c>
      <c r="H888" s="212">
        <v>2</v>
      </c>
      <c r="I888" s="212">
        <v>2</v>
      </c>
      <c r="J888" s="212">
        <v>2</v>
      </c>
      <c r="K888" s="212">
        <v>2</v>
      </c>
    </row>
    <row r="889" spans="1:11" x14ac:dyDescent="0.25">
      <c r="A889" s="419"/>
      <c r="B889" s="211" t="s">
        <v>125</v>
      </c>
      <c r="C889" s="212">
        <v>1</v>
      </c>
      <c r="D889" s="212">
        <v>1</v>
      </c>
      <c r="E889" s="212">
        <v>1</v>
      </c>
      <c r="F889" s="212">
        <v>1</v>
      </c>
      <c r="G889" s="212">
        <v>1</v>
      </c>
      <c r="H889" s="212">
        <v>1</v>
      </c>
      <c r="I889" s="212">
        <v>1</v>
      </c>
      <c r="J889" s="212">
        <v>1</v>
      </c>
      <c r="K889" s="212">
        <v>2</v>
      </c>
    </row>
    <row r="890" spans="1:11" x14ac:dyDescent="0.25">
      <c r="A890" s="419"/>
      <c r="B890" s="211" t="s">
        <v>127</v>
      </c>
      <c r="C890" s="212">
        <v>1</v>
      </c>
      <c r="D890" s="212">
        <v>1</v>
      </c>
      <c r="E890" s="212">
        <v>1</v>
      </c>
      <c r="F890" s="212">
        <v>1</v>
      </c>
      <c r="G890" s="212">
        <v>1</v>
      </c>
      <c r="H890" s="212">
        <v>1</v>
      </c>
      <c r="I890" s="212">
        <v>1</v>
      </c>
      <c r="J890" s="212">
        <v>3</v>
      </c>
      <c r="K890" s="212">
        <v>1</v>
      </c>
    </row>
    <row r="891" spans="1:11" x14ac:dyDescent="0.25">
      <c r="A891" s="419"/>
      <c r="B891" s="211" t="s">
        <v>140</v>
      </c>
      <c r="C891" s="212">
        <v>2</v>
      </c>
      <c r="D891" s="212">
        <v>2</v>
      </c>
      <c r="E891" s="212">
        <v>2</v>
      </c>
      <c r="F891" s="212">
        <v>2</v>
      </c>
      <c r="G891" s="212">
        <v>2</v>
      </c>
      <c r="H891" s="212">
        <v>2</v>
      </c>
      <c r="I891" s="212">
        <v>2</v>
      </c>
      <c r="J891" s="212">
        <v>3</v>
      </c>
      <c r="K891" s="212">
        <v>2</v>
      </c>
    </row>
    <row r="892" spans="1:11" x14ac:dyDescent="0.25">
      <c r="A892" s="419"/>
      <c r="B892" s="213" t="s">
        <v>76</v>
      </c>
      <c r="C892" s="214">
        <f t="shared" ref="C892:K892" si="58">C886*C887*(C888+C889+C890+C891)*C893</f>
        <v>-48</v>
      </c>
      <c r="D892" s="214">
        <f t="shared" si="58"/>
        <v>-48</v>
      </c>
      <c r="E892" s="214">
        <f t="shared" si="58"/>
        <v>-48</v>
      </c>
      <c r="F892" s="214">
        <f t="shared" si="58"/>
        <v>-48</v>
      </c>
      <c r="G892" s="214">
        <f t="shared" si="58"/>
        <v>-48</v>
      </c>
      <c r="H892" s="214">
        <f t="shared" si="58"/>
        <v>-48</v>
      </c>
      <c r="I892" s="214">
        <f t="shared" si="58"/>
        <v>-48</v>
      </c>
      <c r="J892" s="253">
        <f t="shared" si="58"/>
        <v>72</v>
      </c>
      <c r="K892" s="214">
        <f t="shared" si="58"/>
        <v>-56</v>
      </c>
    </row>
    <row r="893" spans="1:11" ht="15.75" thickBot="1" x14ac:dyDescent="0.3">
      <c r="A893" s="419"/>
      <c r="B893" s="215" t="s">
        <v>62</v>
      </c>
      <c r="C893" s="216">
        <f>COMPONENTES!$F$27</f>
        <v>8</v>
      </c>
      <c r="D893" s="216">
        <f>COMPONENTES!$F$27</f>
        <v>8</v>
      </c>
      <c r="E893" s="216">
        <f>COMPONENTES!$F$27</f>
        <v>8</v>
      </c>
      <c r="F893" s="216">
        <f>COMPONENTES!$F$27</f>
        <v>8</v>
      </c>
      <c r="G893" s="216">
        <f>COMPONENTES!$F$27</f>
        <v>8</v>
      </c>
      <c r="H893" s="216">
        <f>COMPONENTES!$F$27</f>
        <v>8</v>
      </c>
      <c r="I893" s="216">
        <f>COMPONENTES!$F$27</f>
        <v>8</v>
      </c>
      <c r="J893" s="216">
        <f>COMPONENTES!$F$27</f>
        <v>8</v>
      </c>
      <c r="K893" s="216">
        <f>COMPONENTES!$F$27</f>
        <v>8</v>
      </c>
    </row>
    <row r="894" spans="1:11" ht="15.75" thickBot="1" x14ac:dyDescent="0.3">
      <c r="A894" s="419"/>
      <c r="B894" s="217"/>
      <c r="C894" s="218"/>
      <c r="D894" s="218"/>
      <c r="E894" s="218"/>
      <c r="F894" s="218"/>
      <c r="G894" s="218"/>
      <c r="H894" s="218"/>
      <c r="I894" s="218"/>
      <c r="J894" s="218"/>
      <c r="K894" s="238"/>
    </row>
    <row r="895" spans="1:11" x14ac:dyDescent="0.25">
      <c r="A895" s="419"/>
      <c r="B895" s="209" t="s">
        <v>123</v>
      </c>
      <c r="C895" s="210">
        <v>-1</v>
      </c>
      <c r="D895" s="210">
        <v>-1</v>
      </c>
      <c r="E895" s="210">
        <v>-1</v>
      </c>
      <c r="F895" s="210">
        <v>-1</v>
      </c>
      <c r="G895" s="210">
        <v>-1</v>
      </c>
      <c r="H895" s="210"/>
      <c r="I895" s="210">
        <v>-1</v>
      </c>
      <c r="J895" s="210">
        <v>1</v>
      </c>
      <c r="K895" s="210">
        <v>-1</v>
      </c>
    </row>
    <row r="896" spans="1:11" x14ac:dyDescent="0.25">
      <c r="A896" s="419"/>
      <c r="B896" s="211" t="s">
        <v>124</v>
      </c>
      <c r="C896" s="212">
        <v>1</v>
      </c>
      <c r="D896" s="212">
        <v>0.1</v>
      </c>
      <c r="E896" s="212">
        <v>0.1</v>
      </c>
      <c r="F896" s="212">
        <v>0.5</v>
      </c>
      <c r="G896" s="212">
        <v>0.5</v>
      </c>
      <c r="H896" s="212"/>
      <c r="I896" s="212">
        <v>0.5</v>
      </c>
      <c r="J896" s="212">
        <v>0.5</v>
      </c>
      <c r="K896" s="212">
        <v>1</v>
      </c>
    </row>
    <row r="897" spans="1:11" x14ac:dyDescent="0.25">
      <c r="A897" s="419"/>
      <c r="B897" s="211" t="s">
        <v>126</v>
      </c>
      <c r="C897" s="212">
        <v>1</v>
      </c>
      <c r="D897" s="212">
        <v>1</v>
      </c>
      <c r="E897" s="212">
        <v>1</v>
      </c>
      <c r="F897" s="212">
        <v>1</v>
      </c>
      <c r="G897" s="212">
        <v>1</v>
      </c>
      <c r="H897" s="212"/>
      <c r="I897" s="212">
        <v>1</v>
      </c>
      <c r="J897" s="212">
        <v>2</v>
      </c>
      <c r="K897" s="212">
        <v>1</v>
      </c>
    </row>
    <row r="898" spans="1:11" x14ac:dyDescent="0.25">
      <c r="A898" s="419"/>
      <c r="B898" s="211" t="s">
        <v>125</v>
      </c>
      <c r="C898" s="212">
        <v>1</v>
      </c>
      <c r="D898" s="212">
        <v>1</v>
      </c>
      <c r="E898" s="212">
        <v>1</v>
      </c>
      <c r="F898" s="212">
        <v>2</v>
      </c>
      <c r="G898" s="212">
        <v>2</v>
      </c>
      <c r="H898" s="212"/>
      <c r="I898" s="212">
        <v>1</v>
      </c>
      <c r="J898" s="212">
        <v>2</v>
      </c>
      <c r="K898" s="212">
        <v>1</v>
      </c>
    </row>
    <row r="899" spans="1:11" x14ac:dyDescent="0.25">
      <c r="A899" s="419"/>
      <c r="B899" s="211" t="s">
        <v>127</v>
      </c>
      <c r="C899" s="212">
        <v>1</v>
      </c>
      <c r="D899" s="212">
        <v>1</v>
      </c>
      <c r="E899" s="212">
        <v>1</v>
      </c>
      <c r="F899" s="212">
        <v>2</v>
      </c>
      <c r="G899" s="212">
        <v>2</v>
      </c>
      <c r="H899" s="212"/>
      <c r="I899" s="212">
        <v>1</v>
      </c>
      <c r="J899" s="212">
        <v>1</v>
      </c>
      <c r="K899" s="212">
        <v>2</v>
      </c>
    </row>
    <row r="900" spans="1:11" x14ac:dyDescent="0.25">
      <c r="A900" s="419"/>
      <c r="B900" s="211" t="s">
        <v>140</v>
      </c>
      <c r="C900" s="212">
        <v>2</v>
      </c>
      <c r="D900" s="212">
        <v>2</v>
      </c>
      <c r="E900" s="212">
        <v>2</v>
      </c>
      <c r="F900" s="212">
        <v>2</v>
      </c>
      <c r="G900" s="212">
        <v>2</v>
      </c>
      <c r="H900" s="212"/>
      <c r="I900" s="212">
        <v>2</v>
      </c>
      <c r="J900" s="212">
        <v>2</v>
      </c>
      <c r="K900" s="212">
        <v>2</v>
      </c>
    </row>
    <row r="901" spans="1:11" x14ac:dyDescent="0.25">
      <c r="A901" s="419"/>
      <c r="B901" s="213" t="s">
        <v>139</v>
      </c>
      <c r="C901" s="214">
        <f>C895*C896*(C897+C898+C899+C900)*C902</f>
        <v>-50</v>
      </c>
      <c r="D901" s="214">
        <f>D895*D896*(D897+D898+D899+D900)*D902</f>
        <v>-5</v>
      </c>
      <c r="E901" s="214">
        <f>E895*E896*(E897+E898+E899+E900)*E902</f>
        <v>-5</v>
      </c>
      <c r="F901" s="214">
        <f>F895*F896*(F897+F898+F899+F900)*F902</f>
        <v>-35</v>
      </c>
      <c r="G901" s="214">
        <f>G895*G896*(G897+G898+G899+G900)*G902</f>
        <v>-35</v>
      </c>
      <c r="H901" s="239"/>
      <c r="I901" s="214">
        <f>I895*I896*(I897+I898+I899+I900)*I902</f>
        <v>-25</v>
      </c>
      <c r="J901" s="241">
        <f>J895*J896*(J897+J898+J899+J900)*J902</f>
        <v>35</v>
      </c>
      <c r="K901" s="214">
        <f>K895*K896*(K897+K898+K899+K900)*K902</f>
        <v>-60</v>
      </c>
    </row>
    <row r="902" spans="1:11" ht="15.75" thickBot="1" x14ac:dyDescent="0.3">
      <c r="A902" s="420"/>
      <c r="B902" s="215" t="s">
        <v>62</v>
      </c>
      <c r="C902" s="216">
        <f>COMPONENTES!$F$28</f>
        <v>10</v>
      </c>
      <c r="D902" s="216">
        <f>COMPONENTES!$F$28</f>
        <v>10</v>
      </c>
      <c r="E902" s="216">
        <f>COMPONENTES!$F$28</f>
        <v>10</v>
      </c>
      <c r="F902" s="216">
        <f>COMPONENTES!$F$28</f>
        <v>10</v>
      </c>
      <c r="G902" s="216">
        <f>COMPONENTES!$F$28</f>
        <v>10</v>
      </c>
      <c r="H902" s="216"/>
      <c r="I902" s="216">
        <f>COMPONENTES!$F$28</f>
        <v>10</v>
      </c>
      <c r="J902" s="216">
        <f>COMPONENTES!$F$28</f>
        <v>10</v>
      </c>
      <c r="K902" s="216">
        <f>COMPONENTES!$F$28</f>
        <v>10</v>
      </c>
    </row>
    <row r="903" spans="1:11" ht="15.75" thickBot="1" x14ac:dyDescent="0.3">
      <c r="A903" s="232"/>
      <c r="B903" s="231"/>
      <c r="C903" s="218"/>
      <c r="D903" s="218"/>
      <c r="E903" s="218"/>
      <c r="F903" s="218"/>
      <c r="G903" s="218"/>
      <c r="H903" s="218"/>
      <c r="I903" s="218"/>
      <c r="J903" s="218"/>
      <c r="K903" s="238"/>
    </row>
    <row r="904" spans="1:11" x14ac:dyDescent="0.25">
      <c r="A904" s="418" t="s">
        <v>77</v>
      </c>
      <c r="B904" s="209" t="s">
        <v>123</v>
      </c>
      <c r="C904" s="220"/>
      <c r="D904" s="220"/>
      <c r="E904" s="210"/>
      <c r="F904" s="210"/>
      <c r="G904" s="251"/>
      <c r="H904" s="251"/>
      <c r="I904" s="210"/>
      <c r="J904" s="226">
        <v>1</v>
      </c>
      <c r="K904" s="210"/>
    </row>
    <row r="905" spans="1:11" x14ac:dyDescent="0.25">
      <c r="A905" s="419"/>
      <c r="B905" s="211" t="s">
        <v>124</v>
      </c>
      <c r="C905" s="221"/>
      <c r="D905" s="221"/>
      <c r="E905" s="212"/>
      <c r="F905" s="212"/>
      <c r="G905" s="252"/>
      <c r="H905" s="252"/>
      <c r="I905" s="212"/>
      <c r="J905" s="227">
        <v>0.5</v>
      </c>
      <c r="K905" s="212"/>
    </row>
    <row r="906" spans="1:11" x14ac:dyDescent="0.25">
      <c r="A906" s="419"/>
      <c r="B906" s="211" t="s">
        <v>126</v>
      </c>
      <c r="C906" s="221"/>
      <c r="D906" s="221"/>
      <c r="E906" s="212"/>
      <c r="F906" s="212"/>
      <c r="G906" s="252"/>
      <c r="H906" s="252"/>
      <c r="I906" s="212"/>
      <c r="J906" s="227">
        <v>2</v>
      </c>
      <c r="K906" s="212"/>
    </row>
    <row r="907" spans="1:11" x14ac:dyDescent="0.25">
      <c r="A907" s="419"/>
      <c r="B907" s="211" t="s">
        <v>125</v>
      </c>
      <c r="C907" s="221"/>
      <c r="D907" s="221"/>
      <c r="E907" s="212"/>
      <c r="F907" s="212"/>
      <c r="G907" s="252"/>
      <c r="H907" s="252"/>
      <c r="I907" s="212"/>
      <c r="J907" s="227">
        <v>1</v>
      </c>
      <c r="K907" s="212"/>
    </row>
    <row r="908" spans="1:11" x14ac:dyDescent="0.25">
      <c r="A908" s="419"/>
      <c r="B908" s="211" t="s">
        <v>127</v>
      </c>
      <c r="C908" s="221"/>
      <c r="D908" s="221"/>
      <c r="E908" s="212"/>
      <c r="F908" s="212"/>
      <c r="G908" s="252"/>
      <c r="H908" s="252"/>
      <c r="I908" s="212"/>
      <c r="J908" s="227">
        <v>2</v>
      </c>
      <c r="K908" s="212"/>
    </row>
    <row r="909" spans="1:11" x14ac:dyDescent="0.25">
      <c r="A909" s="419"/>
      <c r="B909" s="211" t="s">
        <v>140</v>
      </c>
      <c r="C909" s="221"/>
      <c r="D909" s="221"/>
      <c r="E909" s="212"/>
      <c r="F909" s="212"/>
      <c r="G909" s="252"/>
      <c r="H909" s="252"/>
      <c r="I909" s="212"/>
      <c r="J909" s="227">
        <v>2</v>
      </c>
      <c r="K909" s="212"/>
    </row>
    <row r="910" spans="1:11" ht="48" x14ac:dyDescent="0.25">
      <c r="A910" s="419"/>
      <c r="B910" s="222" t="s">
        <v>78</v>
      </c>
      <c r="C910" s="242"/>
      <c r="D910" s="242"/>
      <c r="E910" s="223"/>
      <c r="F910" s="223"/>
      <c r="G910" s="258"/>
      <c r="H910" s="258"/>
      <c r="I910" s="223"/>
      <c r="J910" s="253">
        <f>J904*J905*(J906+J907+J908+J909)*J911</f>
        <v>21</v>
      </c>
      <c r="K910" s="223"/>
    </row>
    <row r="911" spans="1:11" ht="15.75" thickBot="1" x14ac:dyDescent="0.3">
      <c r="A911" s="419"/>
      <c r="B911" s="215" t="s">
        <v>62</v>
      </c>
      <c r="C911" s="243"/>
      <c r="D911" s="224"/>
      <c r="E911" s="230"/>
      <c r="F911" s="230"/>
      <c r="G911" s="254"/>
      <c r="H911" s="254"/>
      <c r="I911" s="230"/>
      <c r="J911" s="229">
        <f>COMPONENTES!$F$29</f>
        <v>6</v>
      </c>
      <c r="K911" s="225"/>
    </row>
    <row r="912" spans="1:11" ht="15.75" thickBot="1" x14ac:dyDescent="0.3">
      <c r="A912" s="419"/>
      <c r="B912" s="217"/>
      <c r="C912" s="218"/>
      <c r="D912" s="218"/>
      <c r="E912" s="218"/>
      <c r="F912" s="218"/>
      <c r="G912" s="218"/>
      <c r="H912" s="218"/>
      <c r="I912" s="218"/>
      <c r="J912" s="218"/>
      <c r="K912" s="238"/>
    </row>
    <row r="913" spans="1:11" x14ac:dyDescent="0.25">
      <c r="A913" s="419"/>
      <c r="B913" s="209" t="s">
        <v>123</v>
      </c>
      <c r="C913" s="210">
        <v>1</v>
      </c>
      <c r="D913" s="210">
        <v>1</v>
      </c>
      <c r="E913" s="210">
        <v>1</v>
      </c>
      <c r="F913" s="210">
        <v>1</v>
      </c>
      <c r="G913" s="210">
        <v>1</v>
      </c>
      <c r="H913" s="210">
        <v>1</v>
      </c>
      <c r="I913" s="210">
        <v>1</v>
      </c>
      <c r="J913" s="226">
        <v>1</v>
      </c>
      <c r="K913" s="210">
        <v>1</v>
      </c>
    </row>
    <row r="914" spans="1:11" x14ac:dyDescent="0.25">
      <c r="A914" s="419"/>
      <c r="B914" s="211" t="s">
        <v>124</v>
      </c>
      <c r="C914" s="212">
        <v>1</v>
      </c>
      <c r="D914" s="212">
        <v>1</v>
      </c>
      <c r="E914" s="212">
        <v>1</v>
      </c>
      <c r="F914" s="212">
        <v>1</v>
      </c>
      <c r="G914" s="212">
        <v>1</v>
      </c>
      <c r="H914" s="212">
        <v>1</v>
      </c>
      <c r="I914" s="212">
        <v>1</v>
      </c>
      <c r="J914" s="227">
        <v>1</v>
      </c>
      <c r="K914" s="212">
        <v>1</v>
      </c>
    </row>
    <row r="915" spans="1:11" x14ac:dyDescent="0.25">
      <c r="A915" s="419"/>
      <c r="B915" s="211" t="s">
        <v>126</v>
      </c>
      <c r="C915" s="212">
        <v>1</v>
      </c>
      <c r="D915" s="212">
        <v>1</v>
      </c>
      <c r="E915" s="212">
        <v>1</v>
      </c>
      <c r="F915" s="212">
        <v>1</v>
      </c>
      <c r="G915" s="212">
        <v>1</v>
      </c>
      <c r="H915" s="212">
        <v>1</v>
      </c>
      <c r="I915" s="212">
        <v>1</v>
      </c>
      <c r="J915" s="212">
        <v>1</v>
      </c>
      <c r="K915" s="212">
        <v>1</v>
      </c>
    </row>
    <row r="916" spans="1:11" x14ac:dyDescent="0.25">
      <c r="A916" s="419"/>
      <c r="B916" s="211" t="s">
        <v>125</v>
      </c>
      <c r="C916" s="212">
        <v>1</v>
      </c>
      <c r="D916" s="212">
        <v>1</v>
      </c>
      <c r="E916" s="212">
        <v>1</v>
      </c>
      <c r="F916" s="212">
        <v>1</v>
      </c>
      <c r="G916" s="212">
        <v>1</v>
      </c>
      <c r="H916" s="212">
        <v>1</v>
      </c>
      <c r="I916" s="212">
        <v>1</v>
      </c>
      <c r="J916" s="227">
        <v>1</v>
      </c>
      <c r="K916" s="212">
        <v>1</v>
      </c>
    </row>
    <row r="917" spans="1:11" x14ac:dyDescent="0.25">
      <c r="A917" s="419"/>
      <c r="B917" s="211" t="s">
        <v>127</v>
      </c>
      <c r="C917" s="212">
        <v>1</v>
      </c>
      <c r="D917" s="212">
        <v>1</v>
      </c>
      <c r="E917" s="212">
        <v>1</v>
      </c>
      <c r="F917" s="212">
        <v>2</v>
      </c>
      <c r="G917" s="212">
        <v>1</v>
      </c>
      <c r="H917" s="212">
        <v>2</v>
      </c>
      <c r="I917" s="212">
        <v>1</v>
      </c>
      <c r="J917" s="227">
        <v>2</v>
      </c>
      <c r="K917" s="212">
        <v>2</v>
      </c>
    </row>
    <row r="918" spans="1:11" x14ac:dyDescent="0.25">
      <c r="A918" s="419"/>
      <c r="B918" s="211" t="s">
        <v>140</v>
      </c>
      <c r="C918" s="212">
        <v>3</v>
      </c>
      <c r="D918" s="212">
        <v>2</v>
      </c>
      <c r="E918" s="212">
        <v>2</v>
      </c>
      <c r="F918" s="212">
        <v>1</v>
      </c>
      <c r="G918" s="212">
        <v>1</v>
      </c>
      <c r="H918" s="212">
        <v>2</v>
      </c>
      <c r="I918" s="212">
        <v>2</v>
      </c>
      <c r="J918" s="227">
        <v>2</v>
      </c>
      <c r="K918" s="212">
        <v>2</v>
      </c>
    </row>
    <row r="919" spans="1:11" x14ac:dyDescent="0.25">
      <c r="A919" s="419"/>
      <c r="B919" s="222" t="s">
        <v>79</v>
      </c>
      <c r="C919" s="241">
        <f t="shared" ref="C919:K919" si="59">C913*C914*(C915+C916+C917+C918)*C920</f>
        <v>48</v>
      </c>
      <c r="D919" s="241">
        <f t="shared" si="59"/>
        <v>40</v>
      </c>
      <c r="E919" s="241">
        <f t="shared" si="59"/>
        <v>40</v>
      </c>
      <c r="F919" s="241">
        <f t="shared" si="59"/>
        <v>40</v>
      </c>
      <c r="G919" s="241">
        <f t="shared" si="59"/>
        <v>32</v>
      </c>
      <c r="H919" s="241">
        <f t="shared" si="59"/>
        <v>48</v>
      </c>
      <c r="I919" s="241">
        <f t="shared" si="59"/>
        <v>40</v>
      </c>
      <c r="J919" s="253">
        <f t="shared" si="59"/>
        <v>48</v>
      </c>
      <c r="K919" s="241">
        <f t="shared" si="59"/>
        <v>48</v>
      </c>
    </row>
    <row r="920" spans="1:11" ht="15.75" thickBot="1" x14ac:dyDescent="0.3">
      <c r="A920" s="419"/>
      <c r="B920" s="215" t="s">
        <v>62</v>
      </c>
      <c r="C920" s="216">
        <f>COMPONENTES!$F$30</f>
        <v>8</v>
      </c>
      <c r="D920" s="216">
        <f>COMPONENTES!$F$30</f>
        <v>8</v>
      </c>
      <c r="E920" s="216">
        <f>COMPONENTES!$F$30</f>
        <v>8</v>
      </c>
      <c r="F920" s="216">
        <f>COMPONENTES!$F$30</f>
        <v>8</v>
      </c>
      <c r="G920" s="216">
        <f>COMPONENTES!$F$30</f>
        <v>8</v>
      </c>
      <c r="H920" s="216">
        <f>COMPONENTES!$F$30</f>
        <v>8</v>
      </c>
      <c r="I920" s="216">
        <f>COMPONENTES!$F$30</f>
        <v>8</v>
      </c>
      <c r="J920" s="216">
        <f>COMPONENTES!$F$30</f>
        <v>8</v>
      </c>
      <c r="K920" s="216">
        <f>COMPONENTES!$F$30</f>
        <v>8</v>
      </c>
    </row>
    <row r="921" spans="1:11" ht="15.75" thickBot="1" x14ac:dyDescent="0.3">
      <c r="A921" s="419"/>
      <c r="B921" s="217"/>
      <c r="C921" s="218"/>
      <c r="D921" s="218"/>
      <c r="E921" s="218"/>
      <c r="F921" s="218"/>
      <c r="G921" s="218"/>
      <c r="H921" s="218"/>
      <c r="I921" s="218"/>
      <c r="J921" s="218"/>
      <c r="K921" s="238"/>
    </row>
    <row r="922" spans="1:11" x14ac:dyDescent="0.25">
      <c r="A922" s="419"/>
      <c r="B922" s="209" t="s">
        <v>123</v>
      </c>
      <c r="C922" s="210">
        <v>1</v>
      </c>
      <c r="D922" s="210">
        <v>1</v>
      </c>
      <c r="E922" s="210">
        <v>1</v>
      </c>
      <c r="F922" s="210">
        <v>1</v>
      </c>
      <c r="G922" s="210">
        <v>1</v>
      </c>
      <c r="H922" s="210">
        <v>1</v>
      </c>
      <c r="I922" s="210">
        <v>1</v>
      </c>
      <c r="J922" s="226">
        <v>1</v>
      </c>
      <c r="K922" s="210">
        <v>1</v>
      </c>
    </row>
    <row r="923" spans="1:11" x14ac:dyDescent="0.25">
      <c r="A923" s="419"/>
      <c r="B923" s="211" t="s">
        <v>124</v>
      </c>
      <c r="C923" s="212">
        <v>1</v>
      </c>
      <c r="D923" s="212">
        <v>0.1</v>
      </c>
      <c r="E923" s="212">
        <v>0.1</v>
      </c>
      <c r="F923" s="212">
        <v>0.1</v>
      </c>
      <c r="G923" s="212">
        <v>0.1</v>
      </c>
      <c r="H923" s="212">
        <v>0.5</v>
      </c>
      <c r="I923" s="212">
        <v>0.1</v>
      </c>
      <c r="J923" s="227">
        <v>0.5</v>
      </c>
      <c r="K923" s="212">
        <v>1</v>
      </c>
    </row>
    <row r="924" spans="1:11" x14ac:dyDescent="0.25">
      <c r="A924" s="419"/>
      <c r="B924" s="211" t="s">
        <v>126</v>
      </c>
      <c r="C924" s="212">
        <v>1</v>
      </c>
      <c r="D924" s="212">
        <v>1</v>
      </c>
      <c r="E924" s="212">
        <v>1</v>
      </c>
      <c r="F924" s="212">
        <v>1</v>
      </c>
      <c r="G924" s="212">
        <v>1</v>
      </c>
      <c r="H924" s="212">
        <v>1</v>
      </c>
      <c r="I924" s="212">
        <v>1</v>
      </c>
      <c r="J924" s="212">
        <v>1</v>
      </c>
      <c r="K924" s="212">
        <v>1</v>
      </c>
    </row>
    <row r="925" spans="1:11" x14ac:dyDescent="0.25">
      <c r="A925" s="419"/>
      <c r="B925" s="211" t="s">
        <v>125</v>
      </c>
      <c r="C925" s="212">
        <v>1</v>
      </c>
      <c r="D925" s="212">
        <v>1</v>
      </c>
      <c r="E925" s="212">
        <v>1</v>
      </c>
      <c r="F925" s="212">
        <v>1</v>
      </c>
      <c r="G925" s="212">
        <v>1</v>
      </c>
      <c r="H925" s="212">
        <v>1</v>
      </c>
      <c r="I925" s="212">
        <v>1</v>
      </c>
      <c r="J925" s="227">
        <v>1</v>
      </c>
      <c r="K925" s="212">
        <v>1</v>
      </c>
    </row>
    <row r="926" spans="1:11" x14ac:dyDescent="0.25">
      <c r="A926" s="419"/>
      <c r="B926" s="211" t="s">
        <v>127</v>
      </c>
      <c r="C926" s="212">
        <v>2</v>
      </c>
      <c r="D926" s="212">
        <v>2</v>
      </c>
      <c r="E926" s="212">
        <v>1</v>
      </c>
      <c r="F926" s="212">
        <v>1</v>
      </c>
      <c r="G926" s="212">
        <v>1</v>
      </c>
      <c r="H926" s="212">
        <v>2</v>
      </c>
      <c r="I926" s="212">
        <v>1</v>
      </c>
      <c r="J926" s="227">
        <v>2</v>
      </c>
      <c r="K926" s="212">
        <v>2</v>
      </c>
    </row>
    <row r="927" spans="1:11" x14ac:dyDescent="0.25">
      <c r="A927" s="419"/>
      <c r="B927" s="211" t="s">
        <v>140</v>
      </c>
      <c r="C927" s="212">
        <v>3</v>
      </c>
      <c r="D927" s="212">
        <v>3</v>
      </c>
      <c r="E927" s="212">
        <v>3</v>
      </c>
      <c r="F927" s="212">
        <v>3</v>
      </c>
      <c r="G927" s="212">
        <v>3</v>
      </c>
      <c r="H927" s="212">
        <v>3</v>
      </c>
      <c r="I927" s="212">
        <v>3</v>
      </c>
      <c r="J927" s="227">
        <v>3</v>
      </c>
      <c r="K927" s="212">
        <v>2</v>
      </c>
    </row>
    <row r="928" spans="1:11" ht="24" x14ac:dyDescent="0.25">
      <c r="A928" s="419"/>
      <c r="B928" s="222" t="s">
        <v>80</v>
      </c>
      <c r="C928" s="241">
        <f t="shared" ref="C928:K928" si="60">C922*C923*(C924+C925+C926+C927)*C929</f>
        <v>42</v>
      </c>
      <c r="D928" s="241">
        <f t="shared" si="60"/>
        <v>4.2</v>
      </c>
      <c r="E928" s="241">
        <f t="shared" si="60"/>
        <v>3.6000000000000005</v>
      </c>
      <c r="F928" s="241">
        <f t="shared" si="60"/>
        <v>3.6000000000000005</v>
      </c>
      <c r="G928" s="241">
        <f t="shared" si="60"/>
        <v>3.6000000000000005</v>
      </c>
      <c r="H928" s="241">
        <f t="shared" si="60"/>
        <v>21</v>
      </c>
      <c r="I928" s="241">
        <f t="shared" si="60"/>
        <v>3.6000000000000005</v>
      </c>
      <c r="J928" s="253">
        <f t="shared" si="60"/>
        <v>21</v>
      </c>
      <c r="K928" s="241">
        <f t="shared" si="60"/>
        <v>36</v>
      </c>
    </row>
    <row r="929" spans="1:11" ht="15.75" thickBot="1" x14ac:dyDescent="0.3">
      <c r="A929" s="419"/>
      <c r="B929" s="215" t="s">
        <v>62</v>
      </c>
      <c r="C929" s="216">
        <f>COMPONENTES!$F$31</f>
        <v>6</v>
      </c>
      <c r="D929" s="216">
        <f>COMPONENTES!$F$31</f>
        <v>6</v>
      </c>
      <c r="E929" s="216">
        <f>COMPONENTES!$F$31</f>
        <v>6</v>
      </c>
      <c r="F929" s="216">
        <f>COMPONENTES!$F$31</f>
        <v>6</v>
      </c>
      <c r="G929" s="216">
        <f>COMPONENTES!$F$31</f>
        <v>6</v>
      </c>
      <c r="H929" s="216">
        <f>COMPONENTES!$F$31</f>
        <v>6</v>
      </c>
      <c r="I929" s="216">
        <f>COMPONENTES!$F$31</f>
        <v>6</v>
      </c>
      <c r="J929" s="216">
        <f>COMPONENTES!$F$31</f>
        <v>6</v>
      </c>
      <c r="K929" s="216">
        <f>COMPONENTES!$F$31</f>
        <v>6</v>
      </c>
    </row>
    <row r="930" spans="1:11" ht="15.75" thickBot="1" x14ac:dyDescent="0.3">
      <c r="A930" s="419"/>
      <c r="B930" s="217"/>
      <c r="C930" s="218"/>
      <c r="D930" s="218"/>
      <c r="E930" s="218"/>
      <c r="F930" s="218"/>
      <c r="G930" s="218"/>
      <c r="H930" s="218"/>
      <c r="I930" s="218"/>
      <c r="J930" s="218"/>
      <c r="K930" s="238"/>
    </row>
    <row r="931" spans="1:11" x14ac:dyDescent="0.25">
      <c r="A931" s="419"/>
      <c r="B931" s="209" t="s">
        <v>123</v>
      </c>
      <c r="C931" s="210">
        <v>-1</v>
      </c>
      <c r="D931" s="210">
        <v>-1</v>
      </c>
      <c r="E931" s="210">
        <v>-1</v>
      </c>
      <c r="F931" s="210">
        <v>-1</v>
      </c>
      <c r="G931" s="210">
        <v>-1</v>
      </c>
      <c r="H931" s="210">
        <v>-1</v>
      </c>
      <c r="I931" s="210">
        <v>-1</v>
      </c>
      <c r="J931" s="226">
        <v>-1</v>
      </c>
      <c r="K931" s="210">
        <v>-1</v>
      </c>
    </row>
    <row r="932" spans="1:11" x14ac:dyDescent="0.25">
      <c r="A932" s="419"/>
      <c r="B932" s="211" t="s">
        <v>124</v>
      </c>
      <c r="C932" s="212">
        <v>0.5</v>
      </c>
      <c r="D932" s="212">
        <v>0.5</v>
      </c>
      <c r="E932" s="212">
        <v>1</v>
      </c>
      <c r="F932" s="212">
        <v>1</v>
      </c>
      <c r="G932" s="212">
        <v>1</v>
      </c>
      <c r="H932" s="212">
        <v>1</v>
      </c>
      <c r="I932" s="212">
        <v>0.5</v>
      </c>
      <c r="J932" s="227">
        <v>0.5</v>
      </c>
      <c r="K932" s="212">
        <v>0.5</v>
      </c>
    </row>
    <row r="933" spans="1:11" x14ac:dyDescent="0.25">
      <c r="A933" s="419"/>
      <c r="B933" s="211" t="s">
        <v>126</v>
      </c>
      <c r="C933" s="212">
        <v>1</v>
      </c>
      <c r="D933" s="212">
        <v>1</v>
      </c>
      <c r="E933" s="212">
        <v>1</v>
      </c>
      <c r="F933" s="212">
        <v>1</v>
      </c>
      <c r="G933" s="212">
        <v>1</v>
      </c>
      <c r="H933" s="212">
        <v>1</v>
      </c>
      <c r="I933" s="212">
        <v>1</v>
      </c>
      <c r="J933" s="212">
        <v>1</v>
      </c>
      <c r="K933" s="212">
        <v>1</v>
      </c>
    </row>
    <row r="934" spans="1:11" x14ac:dyDescent="0.25">
      <c r="A934" s="419"/>
      <c r="B934" s="211" t="s">
        <v>125</v>
      </c>
      <c r="C934" s="212">
        <v>1</v>
      </c>
      <c r="D934" s="212">
        <v>2</v>
      </c>
      <c r="E934" s="212">
        <v>2</v>
      </c>
      <c r="F934" s="212">
        <v>2</v>
      </c>
      <c r="G934" s="212">
        <v>2</v>
      </c>
      <c r="H934" s="212">
        <v>2</v>
      </c>
      <c r="I934" s="212">
        <v>2</v>
      </c>
      <c r="J934" s="227">
        <v>2</v>
      </c>
      <c r="K934" s="212">
        <v>2</v>
      </c>
    </row>
    <row r="935" spans="1:11" x14ac:dyDescent="0.25">
      <c r="A935" s="419"/>
      <c r="B935" s="211" t="s">
        <v>127</v>
      </c>
      <c r="C935" s="212">
        <v>2</v>
      </c>
      <c r="D935" s="212">
        <v>2</v>
      </c>
      <c r="E935" s="212">
        <v>1</v>
      </c>
      <c r="F935" s="212">
        <v>2</v>
      </c>
      <c r="G935" s="212">
        <v>3</v>
      </c>
      <c r="H935" s="212">
        <v>3</v>
      </c>
      <c r="I935" s="212">
        <v>1</v>
      </c>
      <c r="J935" s="227">
        <v>2</v>
      </c>
      <c r="K935" s="212">
        <v>1</v>
      </c>
    </row>
    <row r="936" spans="1:11" x14ac:dyDescent="0.25">
      <c r="A936" s="419"/>
      <c r="B936" s="211" t="s">
        <v>140</v>
      </c>
      <c r="C936" s="212">
        <v>2</v>
      </c>
      <c r="D936" s="212">
        <v>1</v>
      </c>
      <c r="E936" s="212">
        <v>2</v>
      </c>
      <c r="F936" s="212">
        <v>2</v>
      </c>
      <c r="G936" s="212">
        <v>2</v>
      </c>
      <c r="H936" s="212">
        <v>2</v>
      </c>
      <c r="I936" s="212">
        <v>2</v>
      </c>
      <c r="J936" s="227">
        <v>2</v>
      </c>
      <c r="K936" s="212">
        <v>1</v>
      </c>
    </row>
    <row r="937" spans="1:11" ht="24" x14ac:dyDescent="0.25">
      <c r="A937" s="419"/>
      <c r="B937" s="213" t="s">
        <v>81</v>
      </c>
      <c r="C937" s="214">
        <f t="shared" ref="C937:K937" si="61">C931*C932*(C933+C934+C935+C936)*C938</f>
        <v>-30</v>
      </c>
      <c r="D937" s="214">
        <f t="shared" si="61"/>
        <v>-30</v>
      </c>
      <c r="E937" s="214">
        <f t="shared" si="61"/>
        <v>-60</v>
      </c>
      <c r="F937" s="214">
        <f t="shared" si="61"/>
        <v>-70</v>
      </c>
      <c r="G937" s="214">
        <f t="shared" si="61"/>
        <v>-80</v>
      </c>
      <c r="H937" s="214">
        <f t="shared" si="61"/>
        <v>-80</v>
      </c>
      <c r="I937" s="214">
        <f t="shared" si="61"/>
        <v>-30</v>
      </c>
      <c r="J937" s="228">
        <f t="shared" si="61"/>
        <v>-35</v>
      </c>
      <c r="K937" s="214">
        <f t="shared" si="61"/>
        <v>-25</v>
      </c>
    </row>
    <row r="938" spans="1:11" ht="15.75" thickBot="1" x14ac:dyDescent="0.3">
      <c r="A938" s="419"/>
      <c r="B938" s="215" t="s">
        <v>62</v>
      </c>
      <c r="C938" s="216">
        <f>COMPONENTES!$F$32</f>
        <v>10</v>
      </c>
      <c r="D938" s="216">
        <f>COMPONENTES!$F$32</f>
        <v>10</v>
      </c>
      <c r="E938" s="216">
        <f>COMPONENTES!$F$32</f>
        <v>10</v>
      </c>
      <c r="F938" s="216">
        <f>COMPONENTES!$F$32</f>
        <v>10</v>
      </c>
      <c r="G938" s="216">
        <f>COMPONENTES!$F$32</f>
        <v>10</v>
      </c>
      <c r="H938" s="216">
        <f>COMPONENTES!$F$32</f>
        <v>10</v>
      </c>
      <c r="I938" s="216">
        <f>COMPONENTES!$F$32</f>
        <v>10</v>
      </c>
      <c r="J938" s="216">
        <f>COMPONENTES!$F$32</f>
        <v>10</v>
      </c>
      <c r="K938" s="216">
        <f>COMPONENTES!$F$32</f>
        <v>10</v>
      </c>
    </row>
    <row r="939" spans="1:11" ht="15.75" thickBot="1" x14ac:dyDescent="0.3">
      <c r="A939" s="419"/>
      <c r="B939" s="217"/>
      <c r="C939" s="218"/>
      <c r="D939" s="218"/>
      <c r="E939" s="218"/>
      <c r="F939" s="218"/>
      <c r="G939" s="218"/>
      <c r="H939" s="218"/>
      <c r="I939" s="218"/>
      <c r="J939" s="218"/>
      <c r="K939" s="238"/>
    </row>
    <row r="940" spans="1:11" x14ac:dyDescent="0.25">
      <c r="A940" s="419"/>
      <c r="B940" s="209" t="s">
        <v>123</v>
      </c>
      <c r="C940" s="210">
        <v>-1</v>
      </c>
      <c r="D940" s="210">
        <v>-1</v>
      </c>
      <c r="E940" s="220"/>
      <c r="F940" s="210">
        <v>-1</v>
      </c>
      <c r="G940" s="220"/>
      <c r="H940" s="210">
        <v>-1</v>
      </c>
      <c r="I940" s="210">
        <v>-1</v>
      </c>
      <c r="J940" s="226">
        <v>-1</v>
      </c>
      <c r="K940" s="210">
        <v>-1</v>
      </c>
    </row>
    <row r="941" spans="1:11" x14ac:dyDescent="0.25">
      <c r="A941" s="419"/>
      <c r="B941" s="211" t="s">
        <v>124</v>
      </c>
      <c r="C941" s="212">
        <v>0.1</v>
      </c>
      <c r="D941" s="212">
        <v>0.5</v>
      </c>
      <c r="E941" s="221"/>
      <c r="F941" s="212">
        <v>0.5</v>
      </c>
      <c r="G941" s="221"/>
      <c r="H941" s="212">
        <v>0.5</v>
      </c>
      <c r="I941" s="212">
        <v>0.5</v>
      </c>
      <c r="J941" s="227">
        <v>1</v>
      </c>
      <c r="K941" s="212">
        <v>1</v>
      </c>
    </row>
    <row r="942" spans="1:11" x14ac:dyDescent="0.25">
      <c r="A942" s="419"/>
      <c r="B942" s="211" t="s">
        <v>126</v>
      </c>
      <c r="C942" s="212">
        <v>2</v>
      </c>
      <c r="D942" s="212">
        <v>2</v>
      </c>
      <c r="E942" s="221"/>
      <c r="F942" s="212">
        <v>2</v>
      </c>
      <c r="G942" s="221"/>
      <c r="H942" s="212">
        <v>2</v>
      </c>
      <c r="I942" s="212">
        <v>2</v>
      </c>
      <c r="J942" s="227">
        <v>2</v>
      </c>
      <c r="K942" s="212">
        <v>2</v>
      </c>
    </row>
    <row r="943" spans="1:11" x14ac:dyDescent="0.25">
      <c r="A943" s="419"/>
      <c r="B943" s="211" t="s">
        <v>125</v>
      </c>
      <c r="C943" s="212">
        <v>2</v>
      </c>
      <c r="D943" s="212">
        <v>2</v>
      </c>
      <c r="E943" s="221"/>
      <c r="F943" s="212">
        <v>2</v>
      </c>
      <c r="G943" s="221"/>
      <c r="H943" s="212">
        <v>2</v>
      </c>
      <c r="I943" s="212">
        <v>2</v>
      </c>
      <c r="J943" s="227">
        <v>2</v>
      </c>
      <c r="K943" s="212">
        <v>2</v>
      </c>
    </row>
    <row r="944" spans="1:11" x14ac:dyDescent="0.25">
      <c r="A944" s="419"/>
      <c r="B944" s="211" t="s">
        <v>127</v>
      </c>
      <c r="C944" s="212">
        <v>1</v>
      </c>
      <c r="D944" s="212">
        <v>1</v>
      </c>
      <c r="E944" s="221"/>
      <c r="F944" s="212">
        <v>1</v>
      </c>
      <c r="G944" s="221"/>
      <c r="H944" s="212">
        <v>1</v>
      </c>
      <c r="I944" s="212">
        <v>1</v>
      </c>
      <c r="J944" s="227">
        <v>2</v>
      </c>
      <c r="K944" s="212">
        <v>2</v>
      </c>
    </row>
    <row r="945" spans="1:11" x14ac:dyDescent="0.25">
      <c r="A945" s="419"/>
      <c r="B945" s="211" t="s">
        <v>140</v>
      </c>
      <c r="C945" s="212">
        <v>2</v>
      </c>
      <c r="D945" s="212">
        <v>2</v>
      </c>
      <c r="E945" s="221"/>
      <c r="F945" s="212">
        <v>2</v>
      </c>
      <c r="G945" s="221"/>
      <c r="H945" s="212">
        <v>2</v>
      </c>
      <c r="I945" s="212">
        <v>2</v>
      </c>
      <c r="J945" s="227">
        <v>2</v>
      </c>
      <c r="K945" s="212">
        <v>3</v>
      </c>
    </row>
    <row r="946" spans="1:11" ht="24" x14ac:dyDescent="0.25">
      <c r="A946" s="419"/>
      <c r="B946" s="213" t="s">
        <v>90</v>
      </c>
      <c r="C946" s="214">
        <f>C940*C941*(C942+C943+C944+C945)*C947</f>
        <v>-3.5000000000000004</v>
      </c>
      <c r="D946" s="214">
        <f>D940*D941*(D942+D943+D944+D945)*D947</f>
        <v>-17.5</v>
      </c>
      <c r="E946" s="242"/>
      <c r="F946" s="214">
        <f>F940*F941*(F942+F943+F944+F945)*F947</f>
        <v>-17.5</v>
      </c>
      <c r="G946" s="242"/>
      <c r="H946" s="214">
        <f>H940*H941*(H942+H943+H944+H945)*H947</f>
        <v>-17.5</v>
      </c>
      <c r="I946" s="214">
        <f>I940*I941*(I942+I943+I944+I945)*I947</f>
        <v>-17.5</v>
      </c>
      <c r="J946" s="228">
        <f>J940*J941*(J942+J943+J944+J945)*J947</f>
        <v>-40</v>
      </c>
      <c r="K946" s="214">
        <f>K940*K941*(K942+K943+K944+K945)*K947</f>
        <v>-45</v>
      </c>
    </row>
    <row r="947" spans="1:11" ht="15.75" thickBot="1" x14ac:dyDescent="0.3">
      <c r="A947" s="419"/>
      <c r="B947" s="215" t="s">
        <v>62</v>
      </c>
      <c r="C947" s="216">
        <f>COMPONENTES!$F$33</f>
        <v>5</v>
      </c>
      <c r="D947" s="216">
        <f>COMPONENTES!$F$33</f>
        <v>5</v>
      </c>
      <c r="E947" s="224"/>
      <c r="F947" s="216">
        <f>COMPONENTES!$F$33</f>
        <v>5</v>
      </c>
      <c r="G947" s="224"/>
      <c r="H947" s="216">
        <f>COMPONENTES!$F$33</f>
        <v>5</v>
      </c>
      <c r="I947" s="216">
        <f>COMPONENTES!$F$33</f>
        <v>5</v>
      </c>
      <c r="J947" s="216">
        <f>COMPONENTES!$F$33</f>
        <v>5</v>
      </c>
      <c r="K947" s="216">
        <f>COMPONENTES!$F$33</f>
        <v>5</v>
      </c>
    </row>
    <row r="948" spans="1:11" ht="15.75" thickBot="1" x14ac:dyDescent="0.3">
      <c r="A948" s="419"/>
      <c r="B948" s="217"/>
      <c r="C948" s="218"/>
      <c r="D948" s="218"/>
      <c r="E948" s="218"/>
      <c r="F948" s="218"/>
      <c r="G948" s="218"/>
      <c r="H948" s="218"/>
      <c r="I948" s="218"/>
      <c r="J948" s="218"/>
      <c r="K948" s="238"/>
    </row>
    <row r="949" spans="1:11" x14ac:dyDescent="0.25">
      <c r="A949" s="419"/>
      <c r="B949" s="233" t="s">
        <v>123</v>
      </c>
      <c r="C949" s="251"/>
      <c r="D949" s="251"/>
      <c r="E949" s="251"/>
      <c r="F949" s="251"/>
      <c r="G949" s="251"/>
      <c r="H949" s="251"/>
      <c r="I949" s="251"/>
      <c r="J949" s="226"/>
      <c r="K949" s="210"/>
    </row>
    <row r="950" spans="1:11" x14ac:dyDescent="0.25">
      <c r="A950" s="419"/>
      <c r="B950" s="234" t="s">
        <v>124</v>
      </c>
      <c r="C950" s="252"/>
      <c r="D950" s="252"/>
      <c r="E950" s="252"/>
      <c r="F950" s="252"/>
      <c r="G950" s="252"/>
      <c r="H950" s="252"/>
      <c r="I950" s="252"/>
      <c r="J950" s="227"/>
      <c r="K950" s="212"/>
    </row>
    <row r="951" spans="1:11" x14ac:dyDescent="0.25">
      <c r="A951" s="419"/>
      <c r="B951" s="234" t="s">
        <v>126</v>
      </c>
      <c r="C951" s="252"/>
      <c r="D951" s="252"/>
      <c r="E951" s="252"/>
      <c r="F951" s="252"/>
      <c r="G951" s="252"/>
      <c r="H951" s="252"/>
      <c r="I951" s="252"/>
      <c r="J951" s="227"/>
      <c r="K951" s="212"/>
    </row>
    <row r="952" spans="1:11" x14ac:dyDescent="0.25">
      <c r="A952" s="419"/>
      <c r="B952" s="234" t="s">
        <v>125</v>
      </c>
      <c r="C952" s="252"/>
      <c r="D952" s="252"/>
      <c r="E952" s="252"/>
      <c r="F952" s="252"/>
      <c r="G952" s="252"/>
      <c r="H952" s="252"/>
      <c r="I952" s="252"/>
      <c r="J952" s="227"/>
      <c r="K952" s="212"/>
    </row>
    <row r="953" spans="1:11" x14ac:dyDescent="0.25">
      <c r="A953" s="419"/>
      <c r="B953" s="234" t="s">
        <v>127</v>
      </c>
      <c r="C953" s="252"/>
      <c r="D953" s="252"/>
      <c r="E953" s="252"/>
      <c r="F953" s="252"/>
      <c r="G953" s="252"/>
      <c r="H953" s="252"/>
      <c r="I953" s="252"/>
      <c r="J953" s="227"/>
      <c r="K953" s="212"/>
    </row>
    <row r="954" spans="1:11" x14ac:dyDescent="0.25">
      <c r="A954" s="419"/>
      <c r="B954" s="234" t="s">
        <v>140</v>
      </c>
      <c r="C954" s="252"/>
      <c r="D954" s="252"/>
      <c r="E954" s="252"/>
      <c r="F954" s="252"/>
      <c r="G954" s="252"/>
      <c r="H954" s="252"/>
      <c r="I954" s="252"/>
      <c r="J954" s="227"/>
      <c r="K954" s="212"/>
    </row>
    <row r="955" spans="1:11" ht="48" x14ac:dyDescent="0.25">
      <c r="A955" s="419"/>
      <c r="B955" s="235" t="s">
        <v>82</v>
      </c>
      <c r="C955" s="276"/>
      <c r="D955" s="276"/>
      <c r="E955" s="276"/>
      <c r="F955" s="276"/>
      <c r="G955" s="276"/>
      <c r="H955" s="276"/>
      <c r="I955" s="276"/>
      <c r="J955" s="273"/>
      <c r="K955" s="223"/>
    </row>
    <row r="956" spans="1:11" ht="15.75" thickBot="1" x14ac:dyDescent="0.3">
      <c r="A956" s="419"/>
      <c r="B956" s="236" t="s">
        <v>62</v>
      </c>
      <c r="C956" s="254"/>
      <c r="D956" s="254"/>
      <c r="E956" s="254"/>
      <c r="F956" s="254"/>
      <c r="G956" s="254"/>
      <c r="H956" s="254"/>
      <c r="I956" s="254"/>
      <c r="J956" s="274"/>
      <c r="K956" s="225"/>
    </row>
    <row r="957" spans="1:11" ht="15.75" thickBot="1" x14ac:dyDescent="0.3">
      <c r="A957" s="419"/>
      <c r="B957" s="217"/>
      <c r="C957" s="218"/>
      <c r="D957" s="218"/>
      <c r="E957" s="218"/>
      <c r="F957" s="218"/>
      <c r="G957" s="218"/>
      <c r="H957" s="218"/>
      <c r="I957" s="218"/>
      <c r="J957" s="218"/>
      <c r="K957" s="238"/>
    </row>
    <row r="958" spans="1:11" x14ac:dyDescent="0.25">
      <c r="A958" s="419"/>
      <c r="B958" s="233" t="s">
        <v>123</v>
      </c>
      <c r="C958" s="210"/>
      <c r="D958" s="210"/>
      <c r="E958" s="220"/>
      <c r="F958" s="220"/>
      <c r="G958" s="220"/>
      <c r="H958" s="220"/>
      <c r="I958" s="220"/>
      <c r="J958" s="226">
        <v>1</v>
      </c>
      <c r="K958" s="210"/>
    </row>
    <row r="959" spans="1:11" x14ac:dyDescent="0.25">
      <c r="A959" s="419"/>
      <c r="B959" s="234" t="s">
        <v>124</v>
      </c>
      <c r="C959" s="212"/>
      <c r="D959" s="212"/>
      <c r="E959" s="221"/>
      <c r="F959" s="221"/>
      <c r="G959" s="221"/>
      <c r="H959" s="221"/>
      <c r="I959" s="221"/>
      <c r="J959" s="227">
        <v>1</v>
      </c>
      <c r="K959" s="212"/>
    </row>
    <row r="960" spans="1:11" x14ac:dyDescent="0.25">
      <c r="A960" s="419"/>
      <c r="B960" s="234" t="s">
        <v>126</v>
      </c>
      <c r="C960" s="212"/>
      <c r="D960" s="212"/>
      <c r="E960" s="221"/>
      <c r="F960" s="221"/>
      <c r="G960" s="221"/>
      <c r="H960" s="221"/>
      <c r="I960" s="221"/>
      <c r="J960" s="227">
        <v>1</v>
      </c>
      <c r="K960" s="212"/>
    </row>
    <row r="961" spans="1:11" x14ac:dyDescent="0.25">
      <c r="A961" s="419"/>
      <c r="B961" s="234" t="s">
        <v>125</v>
      </c>
      <c r="C961" s="212"/>
      <c r="D961" s="212"/>
      <c r="E961" s="221"/>
      <c r="F961" s="221"/>
      <c r="G961" s="221"/>
      <c r="H961" s="221"/>
      <c r="I961" s="221"/>
      <c r="J961" s="227">
        <v>1</v>
      </c>
      <c r="K961" s="212"/>
    </row>
    <row r="962" spans="1:11" x14ac:dyDescent="0.25">
      <c r="A962" s="419"/>
      <c r="B962" s="234" t="s">
        <v>127</v>
      </c>
      <c r="C962" s="212"/>
      <c r="D962" s="212"/>
      <c r="E962" s="221"/>
      <c r="F962" s="221"/>
      <c r="G962" s="221"/>
      <c r="H962" s="221"/>
      <c r="I962" s="221"/>
      <c r="J962" s="227">
        <v>3</v>
      </c>
      <c r="K962" s="212"/>
    </row>
    <row r="963" spans="1:11" x14ac:dyDescent="0.25">
      <c r="A963" s="419"/>
      <c r="B963" s="234" t="s">
        <v>140</v>
      </c>
      <c r="C963" s="212"/>
      <c r="D963" s="212"/>
      <c r="E963" s="221"/>
      <c r="F963" s="221"/>
      <c r="G963" s="221"/>
      <c r="H963" s="221"/>
      <c r="I963" s="221"/>
      <c r="J963" s="227">
        <v>3</v>
      </c>
      <c r="K963" s="212"/>
    </row>
    <row r="964" spans="1:11" x14ac:dyDescent="0.25">
      <c r="A964" s="419"/>
      <c r="B964" s="235" t="s">
        <v>144</v>
      </c>
      <c r="C964" s="223"/>
      <c r="D964" s="223"/>
      <c r="E964" s="242"/>
      <c r="F964" s="242"/>
      <c r="G964" s="242"/>
      <c r="H964" s="242"/>
      <c r="I964" s="242"/>
      <c r="J964" s="253">
        <f>J958*J959*(J960+J961+J962+J963)*J965</f>
        <v>48</v>
      </c>
      <c r="K964" s="223"/>
    </row>
    <row r="965" spans="1:11" ht="15.75" thickBot="1" x14ac:dyDescent="0.3">
      <c r="A965" s="419"/>
      <c r="B965" s="236" t="s">
        <v>62</v>
      </c>
      <c r="C965" s="230"/>
      <c r="D965" s="230"/>
      <c r="E965" s="224"/>
      <c r="F965" s="224"/>
      <c r="G965" s="224"/>
      <c r="H965" s="224"/>
      <c r="I965" s="224"/>
      <c r="J965" s="229">
        <f>COMPONENTES!$F$35</f>
        <v>6</v>
      </c>
      <c r="K965" s="225"/>
    </row>
    <row r="966" spans="1:11" ht="15.75" thickBot="1" x14ac:dyDescent="0.3">
      <c r="A966" s="419"/>
      <c r="B966" s="217"/>
      <c r="C966" s="218"/>
      <c r="D966" s="218"/>
      <c r="E966" s="218"/>
      <c r="F966" s="218"/>
      <c r="G966" s="218"/>
      <c r="H966" s="218"/>
      <c r="I966" s="218"/>
      <c r="J966" s="218"/>
      <c r="K966" s="238"/>
    </row>
    <row r="967" spans="1:11" x14ac:dyDescent="0.25">
      <c r="A967" s="419"/>
      <c r="B967" s="233" t="s">
        <v>123</v>
      </c>
      <c r="C967" s="210"/>
      <c r="D967" s="210"/>
      <c r="E967" s="220"/>
      <c r="F967" s="220"/>
      <c r="G967" s="220"/>
      <c r="H967" s="220"/>
      <c r="I967" s="220"/>
      <c r="J967" s="226">
        <v>1</v>
      </c>
      <c r="K967" s="210"/>
    </row>
    <row r="968" spans="1:11" x14ac:dyDescent="0.25">
      <c r="A968" s="419"/>
      <c r="B968" s="234" t="s">
        <v>124</v>
      </c>
      <c r="C968" s="212"/>
      <c r="D968" s="212"/>
      <c r="E968" s="221"/>
      <c r="F968" s="221"/>
      <c r="G968" s="221"/>
      <c r="H968" s="221"/>
      <c r="I968" s="221"/>
      <c r="J968" s="227">
        <v>0.5</v>
      </c>
      <c r="K968" s="212"/>
    </row>
    <row r="969" spans="1:11" x14ac:dyDescent="0.25">
      <c r="A969" s="419"/>
      <c r="B969" s="234" t="s">
        <v>126</v>
      </c>
      <c r="C969" s="212"/>
      <c r="D969" s="212"/>
      <c r="E969" s="221"/>
      <c r="F969" s="221"/>
      <c r="G969" s="221"/>
      <c r="H969" s="221"/>
      <c r="I969" s="221"/>
      <c r="J969" s="227">
        <v>2</v>
      </c>
      <c r="K969" s="212"/>
    </row>
    <row r="970" spans="1:11" x14ac:dyDescent="0.25">
      <c r="A970" s="419"/>
      <c r="B970" s="234" t="s">
        <v>125</v>
      </c>
      <c r="C970" s="212"/>
      <c r="D970" s="212"/>
      <c r="E970" s="221"/>
      <c r="F970" s="221"/>
      <c r="G970" s="221"/>
      <c r="H970" s="221"/>
      <c r="I970" s="221"/>
      <c r="J970" s="227">
        <v>1</v>
      </c>
      <c r="K970" s="212"/>
    </row>
    <row r="971" spans="1:11" x14ac:dyDescent="0.25">
      <c r="A971" s="419"/>
      <c r="B971" s="234" t="s">
        <v>127</v>
      </c>
      <c r="C971" s="212"/>
      <c r="D971" s="212"/>
      <c r="E971" s="221"/>
      <c r="F971" s="221"/>
      <c r="G971" s="221"/>
      <c r="H971" s="221"/>
      <c r="I971" s="221"/>
      <c r="J971" s="227">
        <v>1</v>
      </c>
      <c r="K971" s="212"/>
    </row>
    <row r="972" spans="1:11" x14ac:dyDescent="0.25">
      <c r="A972" s="419"/>
      <c r="B972" s="234" t="s">
        <v>140</v>
      </c>
      <c r="C972" s="212"/>
      <c r="D972" s="212"/>
      <c r="E972" s="221"/>
      <c r="F972" s="221"/>
      <c r="G972" s="221"/>
      <c r="H972" s="221"/>
      <c r="I972" s="221"/>
      <c r="J972" s="227">
        <v>3</v>
      </c>
      <c r="K972" s="212"/>
    </row>
    <row r="973" spans="1:11" x14ac:dyDescent="0.25">
      <c r="A973" s="419"/>
      <c r="B973" s="235" t="s">
        <v>84</v>
      </c>
      <c r="C973" s="223"/>
      <c r="D973" s="223"/>
      <c r="E973" s="239"/>
      <c r="F973" s="239"/>
      <c r="G973" s="239"/>
      <c r="H973" s="239"/>
      <c r="I973" s="239"/>
      <c r="J973" s="253">
        <f>J967*J968*(J969+J970+J971+J972)*J974</f>
        <v>14</v>
      </c>
      <c r="K973" s="223"/>
    </row>
    <row r="974" spans="1:11" ht="15.75" thickBot="1" x14ac:dyDescent="0.3">
      <c r="A974" s="419"/>
      <c r="B974" s="236" t="s">
        <v>62</v>
      </c>
      <c r="C974" s="230"/>
      <c r="D974" s="230"/>
      <c r="E974" s="224"/>
      <c r="F974" s="224"/>
      <c r="G974" s="224"/>
      <c r="H974" s="224"/>
      <c r="I974" s="224"/>
      <c r="J974" s="229">
        <f>COMPONENTES!$F$36</f>
        <v>4</v>
      </c>
      <c r="K974" s="225"/>
    </row>
    <row r="975" spans="1:11" ht="15.75" thickBot="1" x14ac:dyDescent="0.3">
      <c r="A975" s="419"/>
      <c r="B975" s="217"/>
      <c r="C975" s="218"/>
      <c r="D975" s="218"/>
      <c r="E975" s="218"/>
      <c r="F975" s="218"/>
      <c r="G975" s="218"/>
      <c r="H975" s="218"/>
      <c r="I975" s="218"/>
      <c r="J975" s="218"/>
      <c r="K975" s="238"/>
    </row>
    <row r="976" spans="1:11" x14ac:dyDescent="0.25">
      <c r="A976" s="419"/>
      <c r="B976" s="233" t="s">
        <v>123</v>
      </c>
      <c r="C976" s="210"/>
      <c r="D976" s="220"/>
      <c r="E976" s="220"/>
      <c r="F976" s="220"/>
      <c r="G976" s="220"/>
      <c r="H976" s="220"/>
      <c r="I976" s="220"/>
      <c r="J976" s="226">
        <v>1</v>
      </c>
      <c r="K976" s="210">
        <v>-1</v>
      </c>
    </row>
    <row r="977" spans="1:11" x14ac:dyDescent="0.25">
      <c r="A977" s="419"/>
      <c r="B977" s="234" t="s">
        <v>124</v>
      </c>
      <c r="C977" s="212"/>
      <c r="D977" s="221"/>
      <c r="E977" s="221"/>
      <c r="F977" s="221"/>
      <c r="G977" s="221"/>
      <c r="H977" s="221"/>
      <c r="I977" s="221"/>
      <c r="J977" s="227">
        <v>0.1</v>
      </c>
      <c r="K977" s="212">
        <v>0.1</v>
      </c>
    </row>
    <row r="978" spans="1:11" x14ac:dyDescent="0.25">
      <c r="A978" s="419"/>
      <c r="B978" s="234" t="s">
        <v>126</v>
      </c>
      <c r="C978" s="212"/>
      <c r="D978" s="221"/>
      <c r="E978" s="221"/>
      <c r="F978" s="221"/>
      <c r="G978" s="221"/>
      <c r="H978" s="221"/>
      <c r="I978" s="221"/>
      <c r="J978" s="227">
        <v>2</v>
      </c>
      <c r="K978" s="212">
        <v>2</v>
      </c>
    </row>
    <row r="979" spans="1:11" x14ac:dyDescent="0.25">
      <c r="A979" s="419"/>
      <c r="B979" s="234" t="s">
        <v>125</v>
      </c>
      <c r="C979" s="212"/>
      <c r="D979" s="221"/>
      <c r="E979" s="221"/>
      <c r="F979" s="221"/>
      <c r="G979" s="221"/>
      <c r="H979" s="221"/>
      <c r="I979" s="221"/>
      <c r="J979" s="227">
        <v>1</v>
      </c>
      <c r="K979" s="212">
        <v>2</v>
      </c>
    </row>
    <row r="980" spans="1:11" x14ac:dyDescent="0.25">
      <c r="A980" s="419"/>
      <c r="B980" s="234" t="s">
        <v>127</v>
      </c>
      <c r="C980" s="212"/>
      <c r="D980" s="221"/>
      <c r="E980" s="221"/>
      <c r="F980" s="221"/>
      <c r="G980" s="221"/>
      <c r="H980" s="221"/>
      <c r="I980" s="221"/>
      <c r="J980" s="227">
        <v>1</v>
      </c>
      <c r="K980" s="212">
        <v>1</v>
      </c>
    </row>
    <row r="981" spans="1:11" x14ac:dyDescent="0.25">
      <c r="A981" s="419"/>
      <c r="B981" s="234" t="s">
        <v>140</v>
      </c>
      <c r="C981" s="212"/>
      <c r="D981" s="221"/>
      <c r="E981" s="221"/>
      <c r="F981" s="221"/>
      <c r="G981" s="221"/>
      <c r="H981" s="221"/>
      <c r="I981" s="221"/>
      <c r="J981" s="227">
        <v>3</v>
      </c>
      <c r="K981" s="212">
        <v>2</v>
      </c>
    </row>
    <row r="982" spans="1:11" ht="24" x14ac:dyDescent="0.25">
      <c r="A982" s="419"/>
      <c r="B982" s="255" t="s">
        <v>85</v>
      </c>
      <c r="C982" s="223"/>
      <c r="D982" s="239"/>
      <c r="E982" s="239"/>
      <c r="F982" s="239"/>
      <c r="G982" s="239"/>
      <c r="H982" s="239"/>
      <c r="I982" s="239"/>
      <c r="J982" s="253">
        <f>COMPONENTES!$F$37</f>
        <v>6</v>
      </c>
      <c r="K982" s="214">
        <f>K976*K977*(K978+K979+K980+K981)*K983</f>
        <v>-4.2</v>
      </c>
    </row>
    <row r="983" spans="1:11" ht="15.75" thickBot="1" x14ac:dyDescent="0.3">
      <c r="A983" s="420"/>
      <c r="B983" s="236" t="s">
        <v>62</v>
      </c>
      <c r="C983" s="230"/>
      <c r="D983" s="224"/>
      <c r="E983" s="224"/>
      <c r="F983" s="224"/>
      <c r="G983" s="224"/>
      <c r="H983" s="224"/>
      <c r="I983" s="224"/>
      <c r="J983" s="229">
        <v>6</v>
      </c>
      <c r="K983" s="229">
        <v>6</v>
      </c>
    </row>
  </sheetData>
  <mergeCells count="43">
    <mergeCell ref="A4:A47"/>
    <mergeCell ref="A49:A74"/>
    <mergeCell ref="A76:A118"/>
    <mergeCell ref="A165:A199"/>
    <mergeCell ref="K659:K660"/>
    <mergeCell ref="C658:K658"/>
    <mergeCell ref="A120:A163"/>
    <mergeCell ref="A246:A325"/>
    <mergeCell ref="A201:A244"/>
    <mergeCell ref="E330:H330"/>
    <mergeCell ref="I330:I331"/>
    <mergeCell ref="C329:I329"/>
    <mergeCell ref="A329:B331"/>
    <mergeCell ref="A530:A573"/>
    <mergeCell ref="A449:A492"/>
    <mergeCell ref="D659:H659"/>
    <mergeCell ref="I659:J659"/>
    <mergeCell ref="D330:D331"/>
    <mergeCell ref="A332:A375"/>
    <mergeCell ref="A377:A402"/>
    <mergeCell ref="A575:A654"/>
    <mergeCell ref="A404:A447"/>
    <mergeCell ref="A494:A528"/>
    <mergeCell ref="A904:A983"/>
    <mergeCell ref="C659:C660"/>
    <mergeCell ref="A778:A821"/>
    <mergeCell ref="A859:A902"/>
    <mergeCell ref="A658:B660"/>
    <mergeCell ref="A661:A704"/>
    <mergeCell ref="A706:A731"/>
    <mergeCell ref="A733:A776"/>
    <mergeCell ref="A823:A857"/>
    <mergeCell ref="A1:B3"/>
    <mergeCell ref="C2:J2"/>
    <mergeCell ref="K2:M2"/>
    <mergeCell ref="N2:N3"/>
    <mergeCell ref="O2:R2"/>
    <mergeCell ref="C1:AB1"/>
    <mergeCell ref="AB2:AB3"/>
    <mergeCell ref="Z2:Z3"/>
    <mergeCell ref="S2:U2"/>
    <mergeCell ref="V2:W2"/>
    <mergeCell ref="Y2:Y3"/>
  </mergeCells>
  <dataValidations count="8">
    <dataValidation type="list" allowBlank="1" showInputMessage="1" showErrorMessage="1" sqref="C33:AB33 I469 I649 I640 I622 I415 I379 I388 J969:K969 J960:K960 C933:K933 I744:K744 H726:K726 J708:K708 C663:K663 C969:D969 J951:K951 C960:D960 H942:K942 F942 C942:D942 C924:K924 C915:K915 I906:K906 C861:K861 E906:F906 C888:K888 C879:K879 C870:K870 C852:K852 C798 C825:K825 C834:K834 C807:K807 C816:K816 J798:K798 C789:D789 J789:K789 C780:K780 C771:K771 C744:D744 H717:K717 C708 E690:F690 H690:K690 C681 C559:I559 E672 C672 C978 C149:AB149 C140:AB140 C649 C640:D640 J978:K978 C631:D631 F613 C613:D613 E577:F577 C568:I568 E496:F496 C469 C460:D460 C415:D415 I397 C379 E361:F361 C352 C343:E343 C320:AA320 C311:AA311 C302:AB302 C239:AB239 C284:AB284 C275:AA275 C266:AA266 C257:AA257 C248:AB248 C78:AB78 C221:AB221 C212:AB212 C203:AB203 C194:AB194 C122:AB122 C167:AB167 C158:AB158 C131:AB131 C69:AB69 C113:AB113 C51:AB51 C185:AB185 C15:AB15 C24:AB24 C6:AB6 C104:AB104 C42:AB42 C230:AB230 C60:AB60 C87:AB87 C95:AB95 C176:AB176 C293:AA293 E352:F352 C334:I334 I352 I343 I460 D487:I487 C478:I478 I496 E505:F505 I505 C532:I532 C541:I541 C550:I550 C523:I523 I577 C586:I586 C595:I595 C604:I604 H613:I613 I631 H361:I361 E370:F370 H370:I370 E397:G397 C397 C406:I406 C451:I451 C442:I442 C424:E424 C433:I433 I424 C514:I514 H672:K672 H681:K681 C690 E699:F699 H699:K699 C699 C735:K735 I753:K753 C753:D753 C762:D762 G762:K762 C843:K843 C897:K897">
      <formula1>$AE$60:$AE$61</formula1>
    </dataValidation>
    <dataValidation type="list" allowBlank="1" showInputMessage="1" showErrorMessage="1" sqref="C34:AB34 I470 I650 I641 I623 I416 I380 I389 J970:K970 J961:K961 I907:K907 I745:K745 H727:K727 J709:K709 C664:K664 C970:D970 J952:K952 C961:D961 H943:K943 F943 C943:D943 C934:K934 C925:K925 C916:K916 C862:K862 E907:F907 C889:K889 C880:K880 C871:K871 C853:K853 C799 C826:K826 C835:K835 C808:K808 C817:K817 J799:K799 C790:D790 J790:K790 C781:K781 C772:K772 C745:D745 H718:K718 C709 E691:F691 H691:K691 C682 C560:I560 E673 C673 C979 C150:AB150 C141:AB141 C650 C641:D641 J979:K979 C632:D632 F614 C614:D614 E578:F578 C569:I569 E497:F497 C470 C461:D461 C416:D416 I398 C380 E362:F362 C353 C344:E344 C321:AA321 C312:AA312 C303:AB303 C240:AB240 C285:AB285 C276:AA276 C267:AA267 C258:AA258 C249:AB249 C79:AB79 C222:AB222 C213:AB213 C204:AB204 C195:AB195 C123:AB123 C168:AB168 C159:AB159 C132:AB132 C70:AB70 C114:AB114 C52:AB52 C186:AB186 C16:AB16 C25:AB25 C7:AB7 C105:AB105 C43:AB43 C231:AB231 C61:AB61 C88:AB88 C96:AB96 C177:AB177 C294:AA294 E353:F353 C335:I335 I353 I344 I461 D488:I488 C479:I479 I497 E506:F506 I506 C533:I533 C542:I542 C551:I551 C524:I524 I578 C587:I587 C596:I596 C605:I605 H614:I614 I632 H362:I362 E371:F371 H371:I371 E398:G398 C398 C407:I407 C452:I452 C443:I443 C425:E425 C434:I434 I425 C515:I515 H673:K673 H682:K682 C691 E700:F700 H700:K700 C700 C736:K736 I754:K754 C754:D754 C763:D763 G763:K763 C844:K844 C898:K898">
      <formula1>$AE$62:$AE$63</formula1>
    </dataValidation>
    <dataValidation type="list" allowBlank="1" showInputMessage="1" showErrorMessage="1" sqref="C62:AB62 M35:AB35 I471 I651 I642 I624 I417 I381 I390 J971:K971 J962:K962 I908:K908 I746:K746 H728:K728 J710:K710 C665:K665 C971:D971 J953:K953 C962:D962 H944:K944 F944 C944:D944 C935:K935 C926:K926 C917:K917 C863:K863 E908:F908 C890:K890 C881:K881 C872:K872 C854:K854 C800 C827:K827 C836:K836 C809:K809 C818:K818 J800:K800 C791:D791 J791:K791 C782:K782 C773:K773 C746:D746 H719:K719 C710 E692:F692 H692:K692 C683 C561:I561 E674 C674 C980 C151:AB151 C142:AB142 C651 C642:D642 J980:K980 C633:D633 F615 C615:D615 E579:F579 C570:I570 E498:F498 C471 C462:D462 C417:D417 I399 C381 E363:F363 C354 C345:E345 C322:AA322 C313:AA313 C304:AB304 C241:AB241 C286:AB286 C277:AA277 C268:AA268 C259:AA259 C250:AB250 C80:AB80 C223:AB223 C214:AB214 C205:AB205 C196:AB196 C124:AB124 C169:AB169 C160:AB160 C133:AB133 L71:AB71 C115:AB115 C53:AB53 C187:AB187 K17:AB17 F26:I26 C8:AB8 C106:AB106 C44:AB44 C232:AB232 C89:AB89 C97:AB97 D17 S26:AB26 K26:N26 P26:Q26 C26:D26 C35:D35 J35 H35 C71 G71 C178:AB178 C295:AA295 E354:F354 C336:I336 I354 I345 I462 D489:I489 C480:I480 I498 E507:F507 I507 C534:I534 C543:I543 C552:I552 C525:I525 I579 C588:I588 C597:I597 C606:I606 H615:I615 I633 H363:I363 E372:F372 H372:I372 E399:G399 C399 C408:I408 C453:I453 C444:I444 C426:E426 C435:I435 I426 C516:I516 H674:K674 H683:K683 C692 E701:F701 H701:K701 C701 C737:K737 I755:K755 C755:D755 C764:D764 G764:K764 C845:K845 C899:K899">
      <formula1>$AE$64:$AE$75</formula1>
    </dataValidation>
    <dataValidation type="list" allowBlank="1" showInputMessage="1" showErrorMessage="1" sqref="C63:AB63 C36:AB36 I472 I652 I643 I625 I418 I382 I391 J972:K972 J963:K963 I909:K909 I747:K747 H729:K729 J711:K711 C666:K666 C972:D972 J954:K954 C963:D963 H945:K945 F945 C945:D945 C936:K936 C927:K927 C918:K918 C864:K864 E909:F909 C891:K891 C882:K882 C873:K873 C855:K855 C801 C828:K828 C837:K837 C810:K810 C819:K819 J801:K801 C792:D792 J792:K792 C783:K783 C774:K774 C747:D747 H720:K720 C711 E693:F693 H693:K693 C684 C562:I562 E675 C675 C981 C152:AB152 C143:AB143 C652 C643:D643 J981:K981 C634:D634 F616 C616:D616 E580:F580 C571:I571 E499:F499 C472 C463:D463 C418:D418 I400 C382 E364:F364 C355 C346:E346 C323:AA323 C314:AA314 C305:AB305 C242:AB242 C287:AB287 C278:AA278 C269:AA269 C260:AA260 C251:AB251 C81:AB81 C224:AB224 C215:AB215 C206:AB206 C197:AB197 C125:AB125 C170:AB170 C161:AB161 C134:AB134 C72:AB72 C116:AB116 C54:AB54 C188:AB188 C18:AB18 C27:AB27 C9:AB9 C107:AB107 C45:AB45 C233:AB233 C90:AB90 C98:AB98 C179:AB179 C296:AA296 E355:F355 C337:I337 I355 I346 I463 D490:I490 C481:I481 I499 E508:F508 I508 C535:I535 C544:I544 C553:I553 C526:I526 I580 C589:I589 C598:I598 C607:I607 H616:I616 I634 H364:I364 E373:F373 H373:I373 E400:G400 C400 C409:I409 C454:I454 C445:I445 C427:E427 C436:I436 I427 C517:I517 H675:K675 K676 H684:K684 C693 E702:F702 H702:K702 C702 C738:K738 I756:K756 C756:D756 C765:D765 G765:K765 C846:K846 C900:K900">
      <formula1>$AE$76:$AE$78</formula1>
    </dataValidation>
    <dataValidation type="list" allowBlank="1" showInputMessage="1" showErrorMessage="1" sqref="C32:AB32 I468 I648 I639 I621 I414 I378 I387 J968:K968 J959:K959 I905:K905 I743:K743 H725:K725 J707:K707 C662:K662 C968:D968 J950:K950 C959:D959 H941:K941 F941 C941:D941 C932:K932 C923:K923 C914:K914 C860:K860 E905:F905 C887:K887 C878:K878 C869:K869 C851:K851 C797 C824:K824 C833:K833 C806:K806 C815:K815 J797:K797 C788:D788 J788:K788 C779:K779 C770:K770 C743:D743 H716:K716 C707 E689:F689 H689:K689 C680 C558:I558 E671 C671 C977 C148:AB148 C139:AB139 C648 C639:D639 J977:K977 C630:D630 F612 C612:D612 E576:F576 C567:I567 E495:F495 C468 C459:D459 C414:D414 I396 C378 E360:F360 C351 C342:E342 C319:AA319 C310:AA310 C301:AB301 C238:AB238 C283:AB283 C274:AA274 C265:AA265 C256:AA256 C247:AB247 C77:AB77 C220:AB220 C211:AB211 C202:AB202 C193:AB193 C121:AB121 C166:AB166 C157:AB157 C130:AB130 C68:AB68 C112:AB112 C50:AB50 C184:AB184 C14:AB14 C23:AB23 C5:AB5 C103:AB103 C41:AB41 C229:AB229 C59:AB59 C86:AB86 C94:AB94 C175:AB175 C292:AA292 E351:F351 C333:I333 I351 I342 I459 D486:I486 C477:I477 I495 E504:F504 I504 C531:I531 C540:I540 C549:I549 C522:I522 I576 C585:I585 C594:I594 C603:I603 H612:I612 I630 H360:I360 E369:F369 H369:I369 E396:G396 C396 C405:I405 C450:I450 C441:I441 C423:E423 C432:I432 I423 C513:I513 H671:K671 H680:K680 C689 E698:F698 H698:K698 C698 C734:K734 I752:K752 C752:D752 C761:D761 G761:K761 C842:K842 C896:K896">
      <formula1>$AE$57:$AE$59</formula1>
    </dataValidation>
    <dataValidation type="list" showInputMessage="1" showErrorMessage="1" sqref="C31:AB31 I467 I647 I638 I620 I413 I386 I377 J976:K976 J967:K967 J958:K958 I904:K904 H724:K724 J706:K706 C967:D967 J949:K949 C958:D958 H940:K940 F940 C940:D940 C931:K931 C922:K922 C913:K913 C859:K859 E904:F904 C886:K886 I742:K742 C877:K877 C868:K868 C850:K850 C796 C823:K823 C832:K832 C805:K805 C814:K814 J796:K796 C787:D787 J787:K787 C778:K778 C769:K769 C742:D742 H715:K715 C706 E688:F688 H688:K688 C679 C557:I557 E670 C670 C976 C147:AB147 C138:AB138 C647 C638:D638 C661:K661 C629:D629 F611 C611:D611 E575:F575 C566:I566 E494:F494 C467 C458:D458 C413:D413 I395 C377 E359:F359 C350 C341:E341 C318:AA318 C309:AA309 C300:AB300 C237:AB237 C282:AB282 C273:AA273 C264:AA264 C255:AA255 C246:AB246 C76:AB76 C219:AB219 C210:AB210 C201:AB201 C192:AB192 C120:AB120 C165:AB165 C156:AB156 C129:AB129 C67:AB67 C111:AB111 C49:AB49 C183:AB183 C40:AB40 C22:AB22 C4:AB4 C102:AB102 C13:AB13 C228:AB228 C58:AB58 C85:AB85 C93:AB93 C174:AB174 C291:AA291 E350:F350 C332:I332 I350 I341 I458 D485:I485 C476:I476 I494 E503:F503 I503 C530:I530 C539:I539 C548:I548 C521:I521 I575 C584:I584 C593:I593 C602:I602 H611:I611 I629 H359:I359 E368:F368 H368:I368 E395:G395 C395 C404:I404 C449:I449 C440:I440 C422:E422 C431:I431 I422 C512:I512 H670:K670 H679:K679 C688 E697:F697 H697:K697 C697 C733:K733 I751:K751 C751:D751 C760:D760 G760:K760 C841:K841 C895:K895">
      <formula1>$AE$55:$AE$56</formula1>
    </dataValidation>
    <dataValidation type="list" allowBlank="1" showInputMessage="1" showErrorMessage="1" sqref="C17 E17:J17 J26 O26 R26 E26 E35:G35 I35 K35:L35">
      <formula1>$AE$64:$AE$65</formula1>
    </dataValidation>
    <dataValidation type="list" allowBlank="1" showInputMessage="1" showErrorMessage="1" sqref="D71:F71 H71:K71">
      <formula1>$AE$73:$AE$75</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9"/>
  <sheetViews>
    <sheetView topLeftCell="A58" zoomScale="70" zoomScaleNormal="70" workbookViewId="0">
      <selection activeCell="A81" sqref="A81:AB89"/>
    </sheetView>
  </sheetViews>
  <sheetFormatPr baseColWidth="10" defaultRowHeight="15" x14ac:dyDescent="0.25"/>
  <cols>
    <col min="1" max="1" width="20.140625" bestFit="1" customWidth="1"/>
    <col min="2" max="2" width="14.42578125" customWidth="1"/>
    <col min="3" max="3" width="9.28515625" customWidth="1"/>
    <col min="4" max="4" width="5.85546875" customWidth="1"/>
    <col min="5" max="5" width="9.7109375" customWidth="1"/>
    <col min="6" max="6" width="7.85546875" customWidth="1"/>
    <col min="7" max="7" width="4.85546875" customWidth="1"/>
    <col min="8" max="8" width="12.7109375" customWidth="1"/>
    <col min="9" max="10" width="6.85546875" bestFit="1" customWidth="1"/>
    <col min="11" max="11" width="7.5703125" bestFit="1" customWidth="1"/>
    <col min="12" max="12" width="8.85546875" customWidth="1"/>
    <col min="13" max="13" width="6.85546875" bestFit="1" customWidth="1"/>
    <col min="14" max="14" width="7.140625" bestFit="1" customWidth="1"/>
    <col min="15" max="19" width="6.85546875" bestFit="1" customWidth="1"/>
    <col min="20" max="20" width="7.140625" bestFit="1" customWidth="1"/>
    <col min="21" max="21" width="6.85546875" bestFit="1" customWidth="1"/>
    <col min="22" max="22" width="7.5703125" bestFit="1" customWidth="1"/>
    <col min="23" max="23" width="7.140625" bestFit="1" customWidth="1"/>
    <col min="24" max="24" width="7.42578125" customWidth="1"/>
    <col min="25" max="25" width="6.85546875" bestFit="1" customWidth="1"/>
    <col min="26" max="26" width="7.5703125" bestFit="1" customWidth="1"/>
    <col min="27" max="27" width="12.7109375" bestFit="1" customWidth="1"/>
    <col min="28" max="28" width="8.140625" customWidth="1"/>
    <col min="29" max="29" width="4.140625" customWidth="1"/>
    <col min="30" max="30" width="11" customWidth="1"/>
    <col min="31" max="31" width="8.5703125" customWidth="1"/>
    <col min="32" max="33" width="8.85546875" customWidth="1"/>
  </cols>
  <sheetData>
    <row r="1" spans="1:33" x14ac:dyDescent="0.25">
      <c r="A1" s="473"/>
      <c r="B1" s="473"/>
      <c r="C1" s="469" t="s">
        <v>3</v>
      </c>
      <c r="D1" s="470"/>
      <c r="E1" s="470"/>
      <c r="F1" s="470"/>
      <c r="G1" s="470"/>
      <c r="H1" s="470"/>
      <c r="I1" s="470"/>
      <c r="J1" s="470"/>
      <c r="K1" s="470"/>
      <c r="L1" s="470"/>
      <c r="M1" s="470"/>
      <c r="N1" s="470"/>
      <c r="O1" s="470"/>
      <c r="P1" s="470"/>
      <c r="Q1" s="470"/>
      <c r="R1" s="470"/>
      <c r="S1" s="470"/>
      <c r="T1" s="470"/>
      <c r="U1" s="470"/>
      <c r="V1" s="470"/>
      <c r="W1" s="470"/>
      <c r="X1" s="470"/>
      <c r="Y1" s="470"/>
      <c r="Z1" s="470"/>
      <c r="AA1" s="470"/>
      <c r="AB1" s="470"/>
      <c r="AC1" s="123"/>
      <c r="AD1" s="123"/>
      <c r="AE1" s="123"/>
      <c r="AF1" s="123"/>
      <c r="AG1" s="123"/>
    </row>
    <row r="2" spans="1:33" ht="52.5" x14ac:dyDescent="0.25">
      <c r="A2" s="473"/>
      <c r="B2" s="473"/>
      <c r="C2" s="475" t="s">
        <v>236</v>
      </c>
      <c r="D2" s="476"/>
      <c r="E2" s="476"/>
      <c r="F2" s="476"/>
      <c r="G2" s="476"/>
      <c r="H2" s="476"/>
      <c r="I2" s="476"/>
      <c r="J2" s="477"/>
      <c r="K2" s="478" t="s">
        <v>209</v>
      </c>
      <c r="L2" s="478"/>
      <c r="M2" s="478"/>
      <c r="N2" s="146"/>
      <c r="O2" s="478" t="s">
        <v>238</v>
      </c>
      <c r="P2" s="478"/>
      <c r="Q2" s="478"/>
      <c r="R2" s="478"/>
      <c r="S2" s="478" t="s">
        <v>50</v>
      </c>
      <c r="T2" s="478"/>
      <c r="U2" s="478"/>
      <c r="V2" s="478" t="s">
        <v>239</v>
      </c>
      <c r="W2" s="478"/>
      <c r="X2" s="147" t="s">
        <v>39</v>
      </c>
      <c r="Y2" s="146"/>
      <c r="Z2" s="148"/>
      <c r="AA2" s="147" t="s">
        <v>40</v>
      </c>
      <c r="AB2" s="148" t="s">
        <v>196</v>
      </c>
      <c r="AC2" s="123"/>
      <c r="AD2" s="123"/>
      <c r="AE2" s="123"/>
      <c r="AF2" s="123"/>
      <c r="AG2" s="123"/>
    </row>
    <row r="3" spans="1:33" ht="168" customHeight="1" x14ac:dyDescent="0.25">
      <c r="A3" s="474"/>
      <c r="B3" s="474"/>
      <c r="C3" s="149" t="s">
        <v>55</v>
      </c>
      <c r="D3" s="149" t="s">
        <v>129</v>
      </c>
      <c r="E3" s="149" t="s">
        <v>20</v>
      </c>
      <c r="F3" s="149" t="s">
        <v>237</v>
      </c>
      <c r="G3" s="149" t="s">
        <v>130</v>
      </c>
      <c r="H3" s="149" t="s">
        <v>131</v>
      </c>
      <c r="I3" s="149" t="s">
        <v>206</v>
      </c>
      <c r="J3" s="149" t="s">
        <v>207</v>
      </c>
      <c r="K3" s="149" t="s">
        <v>210</v>
      </c>
      <c r="L3" s="149" t="s">
        <v>211</v>
      </c>
      <c r="M3" s="149" t="s">
        <v>213</v>
      </c>
      <c r="N3" s="142" t="s">
        <v>24</v>
      </c>
      <c r="O3" s="149" t="s">
        <v>201</v>
      </c>
      <c r="P3" s="149" t="s">
        <v>216</v>
      </c>
      <c r="Q3" s="149" t="s">
        <v>218</v>
      </c>
      <c r="R3" s="149" t="s">
        <v>49</v>
      </c>
      <c r="S3" s="149" t="s">
        <v>25</v>
      </c>
      <c r="T3" s="149" t="s">
        <v>26</v>
      </c>
      <c r="U3" s="149" t="s">
        <v>221</v>
      </c>
      <c r="V3" s="149" t="s">
        <v>27</v>
      </c>
      <c r="W3" s="149" t="s">
        <v>96</v>
      </c>
      <c r="X3" s="142" t="s">
        <v>92</v>
      </c>
      <c r="Y3" s="142" t="s">
        <v>51</v>
      </c>
      <c r="Z3" s="143" t="s">
        <v>19</v>
      </c>
      <c r="AA3" s="142" t="s">
        <v>93</v>
      </c>
      <c r="AB3" s="143" t="s">
        <v>196</v>
      </c>
      <c r="AC3" s="123"/>
      <c r="AD3" s="377" t="s">
        <v>148</v>
      </c>
      <c r="AE3" s="337" t="s">
        <v>150</v>
      </c>
      <c r="AF3" s="338" t="s">
        <v>149</v>
      </c>
      <c r="AG3" s="378" t="s">
        <v>151</v>
      </c>
    </row>
    <row r="4" spans="1:33" x14ac:dyDescent="0.25">
      <c r="A4" s="466" t="s">
        <v>63</v>
      </c>
      <c r="B4" s="128" t="s">
        <v>64</v>
      </c>
      <c r="C4" s="130">
        <f>EVALUACIÓN!C10</f>
        <v>-12</v>
      </c>
      <c r="D4" s="130">
        <f>EVALUACIÓN!D10</f>
        <v>-8</v>
      </c>
      <c r="E4" s="130">
        <f>EVALUACIÓN!E10</f>
        <v>-12</v>
      </c>
      <c r="F4" s="130">
        <f>EVALUACIÓN!F10</f>
        <v>-28</v>
      </c>
      <c r="G4" s="130">
        <f>EVALUACIÓN!G10</f>
        <v>0</v>
      </c>
      <c r="H4" s="130">
        <f>EVALUACIÓN!H10</f>
        <v>-12</v>
      </c>
      <c r="I4" s="130">
        <f>EVALUACIÓN!I10</f>
        <v>-12</v>
      </c>
      <c r="J4" s="130">
        <f>EVALUACIÓN!J10</f>
        <v>-12</v>
      </c>
      <c r="K4" s="130">
        <f>EVALUACIÓN!K10</f>
        <v>-24</v>
      </c>
      <c r="L4" s="130">
        <f>EVALUACIÓN!L10</f>
        <v>-12</v>
      </c>
      <c r="M4" s="130">
        <f>EVALUACIÓN!M10</f>
        <v>-24</v>
      </c>
      <c r="N4" s="130">
        <f>EVALUACIÓN!N10</f>
        <v>-1.6</v>
      </c>
      <c r="O4" s="130">
        <f>EVALUACIÓN!O10</f>
        <v>0</v>
      </c>
      <c r="P4" s="130">
        <f>EVALUACIÓN!P10</f>
        <v>-28</v>
      </c>
      <c r="Q4" s="130">
        <f>EVALUACIÓN!Q10</f>
        <v>-28</v>
      </c>
      <c r="R4" s="130">
        <f>EVALUACIÓN!R10</f>
        <v>-8</v>
      </c>
      <c r="S4" s="130">
        <f>EVALUACIÓN!S10</f>
        <v>-1.6</v>
      </c>
      <c r="T4" s="130">
        <f>EVALUACIÓN!T10</f>
        <v>-14</v>
      </c>
      <c r="U4" s="130">
        <f>EVALUACIÓN!U10</f>
        <v>-1.6</v>
      </c>
      <c r="V4" s="130">
        <f>EVALUACIÓN!V10</f>
        <v>-24</v>
      </c>
      <c r="W4" s="130">
        <f>EVALUACIÓN!W10</f>
        <v>-8</v>
      </c>
      <c r="X4" s="130">
        <f>EVALUACIÓN!X10</f>
        <v>-1.6</v>
      </c>
      <c r="Y4" s="130">
        <f>EVALUACIÓN!Y10</f>
        <v>-20</v>
      </c>
      <c r="Z4" s="130">
        <f>EVALUACIÓN!Z10</f>
        <v>-24</v>
      </c>
      <c r="AA4" s="130">
        <f>EVALUACIÓN!AA10</f>
        <v>-10</v>
      </c>
      <c r="AB4" s="130">
        <f>EVALUACIÓN!AB10</f>
        <v>24</v>
      </c>
      <c r="AC4" s="123"/>
      <c r="AD4" s="131">
        <f>AE4+AF4</f>
        <v>24</v>
      </c>
      <c r="AE4" s="132">
        <f t="shared" ref="AE4" si="0">COUNTIF(C4:AB4,"&lt;0")</f>
        <v>23</v>
      </c>
      <c r="AF4" s="133">
        <f t="shared" ref="AF4" si="1">COUNTIF(C4:AB4,"&gt;0")</f>
        <v>1</v>
      </c>
      <c r="AG4" s="134">
        <f t="shared" ref="AG4" si="2">SUM(C4:AB4)</f>
        <v>-302.39999999999998</v>
      </c>
    </row>
    <row r="5" spans="1:33" ht="21" x14ac:dyDescent="0.25">
      <c r="A5" s="467"/>
      <c r="B5" s="135" t="s">
        <v>91</v>
      </c>
      <c r="C5" s="130">
        <f>EVALUACIÓN!C19</f>
        <v>-48</v>
      </c>
      <c r="D5" s="130"/>
      <c r="E5" s="130">
        <f>EVALUACIÓN!E19</f>
        <v>-48</v>
      </c>
      <c r="F5" s="130">
        <f>EVALUACIÓN!F19</f>
        <v>-40</v>
      </c>
      <c r="G5" s="130">
        <f>EVALUACIÓN!G19</f>
        <v>-40</v>
      </c>
      <c r="H5" s="130">
        <f>EVALUACIÓN!H19</f>
        <v>-16</v>
      </c>
      <c r="I5" s="130">
        <f>EVALUACIÓN!I19</f>
        <v>-32</v>
      </c>
      <c r="J5" s="130">
        <f>EVALUACIÓN!J19</f>
        <v>-48</v>
      </c>
      <c r="K5" s="130">
        <f>EVALUACIÓN!K19</f>
        <v>-72</v>
      </c>
      <c r="L5" s="130">
        <f>EVALUACIÓN!L19</f>
        <v>-24</v>
      </c>
      <c r="M5" s="130">
        <f>EVALUACIÓN!M19</f>
        <v>-64</v>
      </c>
      <c r="N5" s="130"/>
      <c r="O5" s="130">
        <f>EVALUACIÓN!O19</f>
        <v>-40</v>
      </c>
      <c r="P5" s="130">
        <f>EVALUACIÓN!P19</f>
        <v>-28</v>
      </c>
      <c r="Q5" s="130">
        <f>EVALUACIÓN!Q19</f>
        <v>-48</v>
      </c>
      <c r="R5" s="130">
        <f>EVALUACIÓN!R19</f>
        <v>-20</v>
      </c>
      <c r="S5" s="130"/>
      <c r="T5" s="130">
        <f>EVALUACIÓN!T19</f>
        <v>-48</v>
      </c>
      <c r="U5" s="130">
        <f>EVALUACIÓN!U19</f>
        <v>-4.8000000000000007</v>
      </c>
      <c r="V5" s="130">
        <f>EVALUACIÓN!V19</f>
        <v>-56</v>
      </c>
      <c r="W5" s="130"/>
      <c r="X5" s="130"/>
      <c r="Y5" s="130"/>
      <c r="Z5" s="130">
        <f>EVALUACIÓN!Z19</f>
        <v>-3.2</v>
      </c>
      <c r="AA5" s="130">
        <f>EVALUACIÓN!AA19</f>
        <v>-16</v>
      </c>
      <c r="AB5" s="130">
        <f>EVALUACIÓN!AB19</f>
        <v>20</v>
      </c>
      <c r="AC5" s="123"/>
      <c r="AD5" s="131">
        <f t="shared" ref="AD5:AD39" si="3">AE5+AF5</f>
        <v>20</v>
      </c>
      <c r="AE5" s="132">
        <f t="shared" ref="AE5:AE40" si="4">COUNTIF(C5:AB5,"&lt;0")</f>
        <v>19</v>
      </c>
      <c r="AF5" s="133">
        <f t="shared" ref="AF5:AF40" si="5">COUNTIF(C5:AB5,"&gt;0")</f>
        <v>1</v>
      </c>
      <c r="AG5" s="134">
        <f t="shared" ref="AG5:AG40" si="6">SUM(C5:AB5)</f>
        <v>-676</v>
      </c>
    </row>
    <row r="6" spans="1:33" x14ac:dyDescent="0.25">
      <c r="A6" s="467"/>
      <c r="B6" s="135" t="s">
        <v>66</v>
      </c>
      <c r="C6" s="130">
        <f>EVALUACIÓN!C28:AB28</f>
        <v>-24</v>
      </c>
      <c r="D6" s="130"/>
      <c r="E6" s="130">
        <f>EVALUACIÓN!E28:AD28</f>
        <v>-48</v>
      </c>
      <c r="F6" s="130"/>
      <c r="G6" s="130"/>
      <c r="H6" s="130"/>
      <c r="I6" s="130"/>
      <c r="J6" s="130">
        <f>EVALUACIÓN!J28:AI28</f>
        <v>-24</v>
      </c>
      <c r="K6" s="130">
        <f>EVALUACIÓN!K28:AJ28</f>
        <v>-72</v>
      </c>
      <c r="L6" s="130">
        <f>EVALUACIÓN!L28:AK28</f>
        <v>-32</v>
      </c>
      <c r="M6" s="130">
        <f>EVALUACIÓN!M28:AL28</f>
        <v>-56</v>
      </c>
      <c r="N6" s="130"/>
      <c r="O6" s="130">
        <f>EVALUACIÓN!O28:AN28</f>
        <v>-3.2</v>
      </c>
      <c r="P6" s="130">
        <f>EVALUACIÓN!P28:AO28</f>
        <v>-64</v>
      </c>
      <c r="Q6" s="130">
        <f>EVALUACIÓN!Q28:AP28</f>
        <v>-48</v>
      </c>
      <c r="R6" s="130">
        <f>EVALUACIÓN!R28:AQ28</f>
        <v>-6.4</v>
      </c>
      <c r="S6" s="130"/>
      <c r="T6" s="130"/>
      <c r="U6" s="130"/>
      <c r="V6" s="130"/>
      <c r="W6" s="130"/>
      <c r="X6" s="130"/>
      <c r="Y6" s="130"/>
      <c r="Z6" s="130"/>
      <c r="AA6" s="130"/>
      <c r="AB6" s="130">
        <f>EVALUACIÓN!AB28:BA28</f>
        <v>4</v>
      </c>
      <c r="AC6" s="123"/>
      <c r="AD6" s="131">
        <f t="shared" si="3"/>
        <v>11</v>
      </c>
      <c r="AE6" s="132">
        <f t="shared" si="4"/>
        <v>10</v>
      </c>
      <c r="AF6" s="133">
        <f t="shared" si="5"/>
        <v>1</v>
      </c>
      <c r="AG6" s="134">
        <f t="shared" si="6"/>
        <v>-373.59999999999997</v>
      </c>
    </row>
    <row r="7" spans="1:33" ht="21" x14ac:dyDescent="0.25">
      <c r="A7" s="467"/>
      <c r="B7" s="135" t="s">
        <v>68</v>
      </c>
      <c r="C7" s="130">
        <f>EVALUACIÓN!C37</f>
        <v>-42</v>
      </c>
      <c r="D7" s="130">
        <f>EVALUACIÓN!D37</f>
        <v>0</v>
      </c>
      <c r="E7" s="130">
        <f>EVALUACIÓN!E37</f>
        <v>-42</v>
      </c>
      <c r="F7" s="130">
        <f>EVALUACIÓN!F37</f>
        <v>-42</v>
      </c>
      <c r="G7" s="130">
        <f>EVALUACIÓN!G37</f>
        <v>-30</v>
      </c>
      <c r="H7" s="130">
        <f>EVALUACIÓN!H37</f>
        <v>-36</v>
      </c>
      <c r="I7" s="130">
        <f>EVALUACIÓN!I37</f>
        <v>-36</v>
      </c>
      <c r="J7" s="130">
        <f>EVALUACIÓN!J37</f>
        <v>-48</v>
      </c>
      <c r="K7" s="130">
        <f>EVALUACIÓN!K37</f>
        <v>-18</v>
      </c>
      <c r="L7" s="130">
        <f>EVALUACIÓN!L37</f>
        <v>-12</v>
      </c>
      <c r="M7" s="130">
        <f>EVALUACIÓN!M37</f>
        <v>-42</v>
      </c>
      <c r="N7" s="130">
        <f>EVALUACIÓN!N37</f>
        <v>-18</v>
      </c>
      <c r="O7" s="130">
        <f>EVALUACIÓN!O37</f>
        <v>0</v>
      </c>
      <c r="P7" s="130">
        <f>EVALUACIÓN!P37</f>
        <v>-48</v>
      </c>
      <c r="Q7" s="130">
        <f>EVALUACIÓN!Q37</f>
        <v>-48</v>
      </c>
      <c r="R7" s="130">
        <f>EVALUACIÓN!R37</f>
        <v>-18</v>
      </c>
      <c r="S7" s="130">
        <f>EVALUACIÓN!S37</f>
        <v>0</v>
      </c>
      <c r="T7" s="130">
        <f>EVALUACIÓN!T37</f>
        <v>0</v>
      </c>
      <c r="U7" s="130">
        <f>EVALUACIÓN!U37</f>
        <v>-2.4000000000000004</v>
      </c>
      <c r="V7" s="130">
        <f>EVALUACIÓN!V37</f>
        <v>-18</v>
      </c>
      <c r="W7" s="130">
        <f>EVALUACIÓN!W37</f>
        <v>0</v>
      </c>
      <c r="X7" s="130">
        <f>EVALUACIÓN!X37</f>
        <v>0</v>
      </c>
      <c r="Y7" s="130">
        <f>EVALUACIÓN!Y37</f>
        <v>0</v>
      </c>
      <c r="Z7" s="130">
        <f>EVALUACIÓN!Z37</f>
        <v>0</v>
      </c>
      <c r="AA7" s="130">
        <f>EVALUACIÓN!AA37</f>
        <v>-12</v>
      </c>
      <c r="AB7" s="130">
        <f>EVALUACIÓN!AB37</f>
        <v>0</v>
      </c>
      <c r="AC7" s="123"/>
      <c r="AD7" s="131">
        <f t="shared" si="3"/>
        <v>17</v>
      </c>
      <c r="AE7" s="132">
        <f t="shared" si="4"/>
        <v>17</v>
      </c>
      <c r="AF7" s="133">
        <f t="shared" si="5"/>
        <v>0</v>
      </c>
      <c r="AG7" s="134">
        <f t="shared" si="6"/>
        <v>-512.4</v>
      </c>
    </row>
    <row r="8" spans="1:33" ht="21" x14ac:dyDescent="0.25">
      <c r="A8" s="468"/>
      <c r="B8" s="135" t="s">
        <v>372</v>
      </c>
      <c r="C8" s="130">
        <f>EVALUACIÓN!C46</f>
        <v>-36</v>
      </c>
      <c r="D8" s="130">
        <f>EVALUACIÓN!D46</f>
        <v>0</v>
      </c>
      <c r="E8" s="130">
        <f>EVALUACIÓN!E46</f>
        <v>0</v>
      </c>
      <c r="F8" s="130">
        <f>EVALUACIÓN!F46</f>
        <v>0</v>
      </c>
      <c r="G8" s="130">
        <f>EVALUACIÓN!G46</f>
        <v>0</v>
      </c>
      <c r="H8" s="130">
        <f>EVALUACIÓN!H46</f>
        <v>0</v>
      </c>
      <c r="I8" s="130">
        <f>EVALUACIÓN!I46</f>
        <v>0</v>
      </c>
      <c r="J8" s="130">
        <f>EVALUACIÓN!J46</f>
        <v>-42</v>
      </c>
      <c r="K8" s="130">
        <f>EVALUACIÓN!K46</f>
        <v>-42</v>
      </c>
      <c r="L8" s="130">
        <f>EVALUACIÓN!L46</f>
        <v>-48</v>
      </c>
      <c r="M8" s="130">
        <f>EVALUACIÓN!M46</f>
        <v>-42</v>
      </c>
      <c r="N8" s="130">
        <f>EVALUACIÓN!N46</f>
        <v>0</v>
      </c>
      <c r="O8" s="130">
        <f>EVALUACIÓN!O46</f>
        <v>0</v>
      </c>
      <c r="P8" s="130">
        <f>EVALUACIÓN!P46</f>
        <v>-48</v>
      </c>
      <c r="Q8" s="130">
        <f>EVALUACIÓN!Q46</f>
        <v>-36</v>
      </c>
      <c r="R8" s="130">
        <f>EVALUACIÓN!R46</f>
        <v>0</v>
      </c>
      <c r="S8" s="130">
        <f>EVALUACIÓN!S46</f>
        <v>0</v>
      </c>
      <c r="T8" s="130">
        <f>EVALUACIÓN!T46</f>
        <v>0</v>
      </c>
      <c r="U8" s="130">
        <f>EVALUACIÓN!U46</f>
        <v>0</v>
      </c>
      <c r="V8" s="130">
        <f>EVALUACIÓN!V46</f>
        <v>0</v>
      </c>
      <c r="W8" s="130">
        <f>EVALUACIÓN!W46</f>
        <v>0</v>
      </c>
      <c r="X8" s="130">
        <f>EVALUACIÓN!X46</f>
        <v>0</v>
      </c>
      <c r="Y8" s="130">
        <f>EVALUACIÓN!Y46</f>
        <v>0</v>
      </c>
      <c r="Z8" s="130">
        <f>EVALUACIÓN!Z46</f>
        <v>0</v>
      </c>
      <c r="AA8" s="130">
        <f>EVALUACIÓN!AA46</f>
        <v>0</v>
      </c>
      <c r="AB8" s="130">
        <f>EVALUACIÓN!AB46</f>
        <v>0</v>
      </c>
      <c r="AC8" s="123"/>
      <c r="AD8" s="131">
        <f t="shared" si="3"/>
        <v>7</v>
      </c>
      <c r="AE8" s="132">
        <f t="shared" si="4"/>
        <v>7</v>
      </c>
      <c r="AF8" s="133">
        <f t="shared" si="5"/>
        <v>0</v>
      </c>
      <c r="AG8" s="134">
        <f t="shared" si="6"/>
        <v>-294</v>
      </c>
    </row>
    <row r="9" spans="1:33" ht="16.5" customHeight="1" x14ac:dyDescent="0.25">
      <c r="A9" s="466" t="s">
        <v>145</v>
      </c>
      <c r="B9" s="135" t="s">
        <v>67</v>
      </c>
      <c r="C9" s="130">
        <f>EVALUACIÓN!C55</f>
        <v>-4.2000000000000011</v>
      </c>
      <c r="D9" s="130">
        <f>EVALUACIÓN!D55</f>
        <v>0</v>
      </c>
      <c r="E9" s="130">
        <f>EVALUACIÓN!E55</f>
        <v>0</v>
      </c>
      <c r="F9" s="130">
        <f>EVALUACIÓN!F55</f>
        <v>0</v>
      </c>
      <c r="G9" s="130">
        <f>EVALUACIÓN!G55</f>
        <v>0</v>
      </c>
      <c r="H9" s="130">
        <f>EVALUACIÓN!H55</f>
        <v>0</v>
      </c>
      <c r="I9" s="130">
        <f>EVALUACIÓN!I55</f>
        <v>0</v>
      </c>
      <c r="J9" s="130">
        <f>EVALUACIÓN!J55</f>
        <v>-49</v>
      </c>
      <c r="K9" s="130">
        <f>EVALUACIÓN!K55</f>
        <v>-49</v>
      </c>
      <c r="L9" s="130">
        <f>EVALUACIÓN!L55</f>
        <v>0</v>
      </c>
      <c r="M9" s="130">
        <f>EVALUACIÓN!M55</f>
        <v>-28</v>
      </c>
      <c r="N9" s="130">
        <f>EVALUACIÓN!N55</f>
        <v>0</v>
      </c>
      <c r="O9" s="130">
        <f>EVALUACIÓN!O55</f>
        <v>0</v>
      </c>
      <c r="P9" s="130">
        <f>EVALUACIÓN!P55</f>
        <v>-49</v>
      </c>
      <c r="Q9" s="130">
        <f>EVALUACIÓN!Q55</f>
        <v>-21</v>
      </c>
      <c r="R9" s="130">
        <f>EVALUACIÓN!R55</f>
        <v>0</v>
      </c>
      <c r="S9" s="130">
        <f>EVALUACIÓN!S55</f>
        <v>0</v>
      </c>
      <c r="T9" s="130">
        <f>EVALUACIÓN!T55</f>
        <v>0</v>
      </c>
      <c r="U9" s="130">
        <f>EVALUACIÓN!U55</f>
        <v>0</v>
      </c>
      <c r="V9" s="130">
        <f>EVALUACIÓN!V55</f>
        <v>0</v>
      </c>
      <c r="W9" s="130">
        <f>EVALUACIÓN!W55</f>
        <v>0</v>
      </c>
      <c r="X9" s="130">
        <f>EVALUACIÓN!X55</f>
        <v>0</v>
      </c>
      <c r="Y9" s="130">
        <f>EVALUACIÓN!Y55</f>
        <v>0</v>
      </c>
      <c r="Z9" s="130">
        <f>EVALUACIÓN!Z55</f>
        <v>0</v>
      </c>
      <c r="AA9" s="130">
        <f>EVALUACIÓN!AA55</f>
        <v>0</v>
      </c>
      <c r="AB9" s="130">
        <f>EVALUACIÓN!AB55</f>
        <v>3.5</v>
      </c>
      <c r="AC9" s="123"/>
      <c r="AD9" s="131">
        <f t="shared" si="3"/>
        <v>7</v>
      </c>
      <c r="AE9" s="132">
        <f t="shared" si="4"/>
        <v>6</v>
      </c>
      <c r="AF9" s="133">
        <f t="shared" si="5"/>
        <v>1</v>
      </c>
      <c r="AG9" s="134">
        <f t="shared" si="6"/>
        <v>-196.7</v>
      </c>
    </row>
    <row r="10" spans="1:33" ht="21" x14ac:dyDescent="0.25">
      <c r="A10" s="467"/>
      <c r="B10" s="135" t="s">
        <v>69</v>
      </c>
      <c r="C10" s="130">
        <f>EVALUACIÓN!C64</f>
        <v>-63</v>
      </c>
      <c r="D10" s="130">
        <f>EVALUACIÓN!D64</f>
        <v>0</v>
      </c>
      <c r="E10" s="130">
        <f>EVALUACIÓN!E64</f>
        <v>0</v>
      </c>
      <c r="F10" s="130">
        <f>EVALUACIÓN!F64</f>
        <v>0</v>
      </c>
      <c r="G10" s="130">
        <f>EVALUACIÓN!G64</f>
        <v>0</v>
      </c>
      <c r="H10" s="130">
        <f>EVALUACIÓN!H64</f>
        <v>0</v>
      </c>
      <c r="I10" s="130">
        <f>EVALUACIÓN!I64</f>
        <v>0</v>
      </c>
      <c r="J10" s="130">
        <f>EVALUACIÓN!J64</f>
        <v>-56</v>
      </c>
      <c r="K10" s="130">
        <f>EVALUACIÓN!K64</f>
        <v>0</v>
      </c>
      <c r="L10" s="130">
        <f>EVALUACIÓN!L64</f>
        <v>0</v>
      </c>
      <c r="M10" s="130">
        <f>EVALUACIÓN!M64</f>
        <v>-63</v>
      </c>
      <c r="N10" s="130">
        <f>EVALUACIÓN!N64</f>
        <v>0</v>
      </c>
      <c r="O10" s="130">
        <f>EVALUACIÓN!O64</f>
        <v>0</v>
      </c>
      <c r="P10" s="130">
        <f>EVALUACIÓN!P64</f>
        <v>-49</v>
      </c>
      <c r="Q10" s="130">
        <f>EVALUACIÓN!Q64</f>
        <v>-49</v>
      </c>
      <c r="R10" s="130">
        <f>EVALUACIÓN!R64</f>
        <v>0</v>
      </c>
      <c r="S10" s="130">
        <f>EVALUACIÓN!S64</f>
        <v>0</v>
      </c>
      <c r="T10" s="130">
        <f>EVALUACIÓN!T64</f>
        <v>0</v>
      </c>
      <c r="U10" s="130">
        <f>EVALUACIÓN!U64</f>
        <v>-4.2000000000000011</v>
      </c>
      <c r="V10" s="130">
        <f>EVALUACIÓN!V64</f>
        <v>0</v>
      </c>
      <c r="W10" s="130">
        <f>EVALUACIÓN!W64</f>
        <v>0</v>
      </c>
      <c r="X10" s="130">
        <f>EVALUACIÓN!X64</f>
        <v>0</v>
      </c>
      <c r="Y10" s="130">
        <f>EVALUACIÓN!Y64</f>
        <v>0</v>
      </c>
      <c r="Z10" s="130">
        <f>EVALUACIÓN!Z64</f>
        <v>0</v>
      </c>
      <c r="AA10" s="130">
        <f>EVALUACIÓN!AA64</f>
        <v>0</v>
      </c>
      <c r="AB10" s="130">
        <f>EVALUACIÓN!AB64</f>
        <v>0</v>
      </c>
      <c r="AC10" s="123"/>
      <c r="AD10" s="131">
        <f t="shared" si="3"/>
        <v>6</v>
      </c>
      <c r="AE10" s="132">
        <f t="shared" si="4"/>
        <v>6</v>
      </c>
      <c r="AF10" s="133">
        <f t="shared" si="5"/>
        <v>0</v>
      </c>
      <c r="AG10" s="134">
        <f t="shared" si="6"/>
        <v>-284.2</v>
      </c>
    </row>
    <row r="11" spans="1:33" ht="21" x14ac:dyDescent="0.25">
      <c r="A11" s="468"/>
      <c r="B11" s="135" t="s">
        <v>339</v>
      </c>
      <c r="C11" s="130">
        <f>EVALUACIÓN!C73</f>
        <v>0</v>
      </c>
      <c r="D11" s="130">
        <f>EVALUACIÓN!D73</f>
        <v>-27</v>
      </c>
      <c r="E11" s="130">
        <f>EVALUACIÓN!E73</f>
        <v>-27</v>
      </c>
      <c r="F11" s="130">
        <f>EVALUACIÓN!F73</f>
        <v>-36</v>
      </c>
      <c r="G11" s="130">
        <f>EVALUACIÓN!G73</f>
        <v>0</v>
      </c>
      <c r="H11" s="130">
        <f>EVALUACIÓN!H73</f>
        <v>-22.5</v>
      </c>
      <c r="I11" s="130">
        <f>EVALUACIÓN!I73</f>
        <v>-45</v>
      </c>
      <c r="J11" s="130">
        <f>EVALUACIÓN!J73</f>
        <v>-31.5</v>
      </c>
      <c r="K11" s="130">
        <f>EVALUACIÓN!K73</f>
        <v>-31.5</v>
      </c>
      <c r="L11" s="130">
        <f>EVALUACIÓN!L73</f>
        <v>0</v>
      </c>
      <c r="M11" s="130">
        <f>EVALUACIÓN!M73</f>
        <v>-72</v>
      </c>
      <c r="N11" s="130">
        <f>EVALUACIÓN!N73</f>
        <v>0</v>
      </c>
      <c r="O11" s="130">
        <f>EVALUACIÓN!O73</f>
        <v>0</v>
      </c>
      <c r="P11" s="130">
        <f>EVALUACIÓN!P73</f>
        <v>-63</v>
      </c>
      <c r="Q11" s="130">
        <f>EVALUACIÓN!Q73</f>
        <v>-72</v>
      </c>
      <c r="R11" s="130">
        <f>EVALUACIÓN!R73</f>
        <v>-36</v>
      </c>
      <c r="S11" s="130">
        <f>EVALUACIÓN!S73</f>
        <v>0</v>
      </c>
      <c r="T11" s="130">
        <f>EVALUACIÓN!T73</f>
        <v>0</v>
      </c>
      <c r="U11" s="130">
        <f>EVALUACIÓN!U73</f>
        <v>-4.5</v>
      </c>
      <c r="V11" s="130">
        <f>EVALUACIÓN!V73</f>
        <v>0</v>
      </c>
      <c r="W11" s="130">
        <f>EVALUACIÓN!W73</f>
        <v>0</v>
      </c>
      <c r="X11" s="130">
        <f>EVALUACIÓN!X73</f>
        <v>0</v>
      </c>
      <c r="Y11" s="130">
        <f>EVALUACIÓN!Y73</f>
        <v>0</v>
      </c>
      <c r="Z11" s="130">
        <f>EVALUACIÓN!Z73</f>
        <v>0</v>
      </c>
      <c r="AA11" s="130">
        <f>EVALUACIÓN!AA73</f>
        <v>0</v>
      </c>
      <c r="AB11" s="130">
        <f>EVALUACIÓN!AB73</f>
        <v>0</v>
      </c>
      <c r="AC11" s="123"/>
      <c r="AD11" s="131">
        <f t="shared" si="3"/>
        <v>12</v>
      </c>
      <c r="AE11" s="132">
        <f t="shared" si="4"/>
        <v>12</v>
      </c>
      <c r="AF11" s="133">
        <f t="shared" si="5"/>
        <v>0</v>
      </c>
      <c r="AG11" s="134">
        <f t="shared" si="6"/>
        <v>-468</v>
      </c>
    </row>
    <row r="12" spans="1:33" x14ac:dyDescent="0.25">
      <c r="A12" s="466" t="s">
        <v>58</v>
      </c>
      <c r="B12" s="128" t="s">
        <v>70</v>
      </c>
      <c r="C12" s="130">
        <f>EVALUACIÓN!C82</f>
        <v>-60</v>
      </c>
      <c r="D12" s="130">
        <v>-63</v>
      </c>
      <c r="E12" s="321" t="s">
        <v>155</v>
      </c>
      <c r="F12" s="130"/>
      <c r="G12" s="130"/>
      <c r="H12" s="321" t="s">
        <v>155</v>
      </c>
      <c r="I12" s="130"/>
      <c r="J12" s="130">
        <v>-6.3000000000000007</v>
      </c>
      <c r="K12" s="130">
        <v>-36</v>
      </c>
      <c r="L12" s="130"/>
      <c r="M12" s="130">
        <v>-27</v>
      </c>
      <c r="N12" s="130"/>
      <c r="O12" s="130"/>
      <c r="P12" s="130">
        <v>-54</v>
      </c>
      <c r="Q12" s="130">
        <v>-24</v>
      </c>
      <c r="R12" s="130">
        <v>-4.5</v>
      </c>
      <c r="S12" s="130"/>
      <c r="T12" s="130"/>
      <c r="U12" s="130"/>
      <c r="V12" s="130">
        <v>-22.5</v>
      </c>
      <c r="W12" s="130"/>
      <c r="X12" s="130"/>
      <c r="Y12" s="130">
        <v>-63</v>
      </c>
      <c r="Z12" s="321" t="s">
        <v>155</v>
      </c>
      <c r="AA12" s="130">
        <v>-27</v>
      </c>
      <c r="AB12" s="130"/>
      <c r="AC12" s="123"/>
      <c r="AD12" s="131">
        <f t="shared" si="3"/>
        <v>11</v>
      </c>
      <c r="AE12" s="132">
        <f t="shared" si="4"/>
        <v>11</v>
      </c>
      <c r="AF12" s="133">
        <f t="shared" si="5"/>
        <v>0</v>
      </c>
      <c r="AG12" s="134">
        <f t="shared" si="6"/>
        <v>-387.3</v>
      </c>
    </row>
    <row r="13" spans="1:33" x14ac:dyDescent="0.25">
      <c r="A13" s="467"/>
      <c r="B13" s="135" t="s">
        <v>71</v>
      </c>
      <c r="C13" s="130">
        <f>EVALUACIÓN!C82</f>
        <v>-60</v>
      </c>
      <c r="D13" s="130">
        <f>EVALUACIÓN!D82</f>
        <v>-70</v>
      </c>
      <c r="E13" s="130">
        <f>EVALUACIÓN!E82</f>
        <v>-35</v>
      </c>
      <c r="F13" s="130">
        <f>EVALUACIÓN!F82</f>
        <v>-25</v>
      </c>
      <c r="G13" s="130">
        <f>EVALUACIÓN!G82</f>
        <v>0</v>
      </c>
      <c r="H13" s="130">
        <f>EVALUACIÓN!H82</f>
        <v>-40</v>
      </c>
      <c r="I13" s="130">
        <f>EVALUACIÓN!I82</f>
        <v>-60</v>
      </c>
      <c r="J13" s="130">
        <f>EVALUACIÓN!J82</f>
        <v>-7.0000000000000009</v>
      </c>
      <c r="K13" s="130">
        <f>EVALUACIÓN!K82</f>
        <v>-40</v>
      </c>
      <c r="L13" s="130">
        <f>EVALUACIÓN!L82</f>
        <v>-25</v>
      </c>
      <c r="M13" s="130">
        <f>EVALUACIÓN!M82</f>
        <v>-30</v>
      </c>
      <c r="N13" s="130">
        <f>EVALUACIÓN!N82</f>
        <v>-30</v>
      </c>
      <c r="O13" s="130">
        <f>EVALUACIÓN!O82</f>
        <v>-6.0000000000000009</v>
      </c>
      <c r="P13" s="130">
        <f>EVALUACIÓN!P82</f>
        <v>-60</v>
      </c>
      <c r="Q13" s="130">
        <f>EVALUACIÓN!Q82</f>
        <v>-30</v>
      </c>
      <c r="R13" s="130">
        <f>EVALUACIÓN!R82</f>
        <v>-30</v>
      </c>
      <c r="S13" s="130">
        <f>EVALUACIÓN!S82</f>
        <v>-30</v>
      </c>
      <c r="T13" s="130">
        <f>EVALUACIÓN!T82</f>
        <v>-30</v>
      </c>
      <c r="U13" s="130">
        <f>EVALUACIÓN!U82</f>
        <v>-25</v>
      </c>
      <c r="V13" s="130">
        <f>EVALUACIÓN!V82</f>
        <v>-25</v>
      </c>
      <c r="W13" s="130">
        <f>EVALUACIÓN!W82</f>
        <v>-6.0000000000000009</v>
      </c>
      <c r="X13" s="130">
        <f>EVALUACIÓN!X82</f>
        <v>-6.0000000000000009</v>
      </c>
      <c r="Y13" s="130">
        <f>EVALUACIÓN!Y82</f>
        <v>-70</v>
      </c>
      <c r="Z13" s="130">
        <f>EVALUACIÓN!Z82</f>
        <v>-35</v>
      </c>
      <c r="AA13" s="130">
        <f>EVALUACIÓN!AA82</f>
        <v>-30</v>
      </c>
      <c r="AB13" s="130">
        <f>EVALUACIÓN!AB82</f>
        <v>80</v>
      </c>
      <c r="AC13" s="123"/>
      <c r="AD13" s="131">
        <f t="shared" si="3"/>
        <v>25</v>
      </c>
      <c r="AE13" s="132">
        <f t="shared" si="4"/>
        <v>24</v>
      </c>
      <c r="AF13" s="133">
        <f t="shared" si="5"/>
        <v>1</v>
      </c>
      <c r="AG13" s="134">
        <f t="shared" si="6"/>
        <v>-725</v>
      </c>
    </row>
    <row r="14" spans="1:33" ht="24" x14ac:dyDescent="0.25">
      <c r="A14" s="467"/>
      <c r="B14" s="188" t="s">
        <v>341</v>
      </c>
      <c r="C14" s="130">
        <f>EVALUACIÓN!C99</f>
        <v>-60</v>
      </c>
      <c r="D14" s="130">
        <f>EVALUACIÓN!D99</f>
        <v>0</v>
      </c>
      <c r="E14" s="130">
        <f>EVALUACIÓN!E99</f>
        <v>0</v>
      </c>
      <c r="F14" s="130">
        <f>EVALUACIÓN!F99</f>
        <v>0</v>
      </c>
      <c r="G14" s="130">
        <f>EVALUACIÓN!G99</f>
        <v>0</v>
      </c>
      <c r="H14" s="130">
        <f>EVALUACIÓN!H99</f>
        <v>0</v>
      </c>
      <c r="I14" s="130">
        <f>EVALUACIÓN!I99</f>
        <v>0</v>
      </c>
      <c r="J14" s="130">
        <f>EVALUACIÓN!J99</f>
        <v>-35</v>
      </c>
      <c r="K14" s="130">
        <f>EVALUACIÓN!K99</f>
        <v>-40</v>
      </c>
      <c r="L14" s="130">
        <f>EVALUACIÓN!L99</f>
        <v>0</v>
      </c>
      <c r="M14" s="130">
        <f>EVALUACIÓN!M99</f>
        <v>-35</v>
      </c>
      <c r="N14" s="130">
        <f>EVALUACIÓN!N99</f>
        <v>0</v>
      </c>
      <c r="O14" s="130">
        <f>EVALUACIÓN!O99</f>
        <v>0</v>
      </c>
      <c r="P14" s="130">
        <f>EVALUACIÓN!P99</f>
        <v>-40</v>
      </c>
      <c r="Q14" s="130">
        <f>EVALUACIÓN!Q99</f>
        <v>-40</v>
      </c>
      <c r="R14" s="130">
        <f>EVALUACIÓN!R99</f>
        <v>-25</v>
      </c>
      <c r="S14" s="130">
        <f>EVALUACIÓN!S99</f>
        <v>0</v>
      </c>
      <c r="T14" s="130">
        <f>EVALUACIÓN!T99</f>
        <v>0</v>
      </c>
      <c r="U14" s="130">
        <f>EVALUACIÓN!U99</f>
        <v>0</v>
      </c>
      <c r="V14" s="130">
        <f>EVALUACIÓN!V99</f>
        <v>0</v>
      </c>
      <c r="W14" s="130">
        <f>EVALUACIÓN!W99</f>
        <v>0</v>
      </c>
      <c r="X14" s="130">
        <f>EVALUACIÓN!X99</f>
        <v>0</v>
      </c>
      <c r="Y14" s="130">
        <f>EVALUACIÓN!Y99</f>
        <v>0</v>
      </c>
      <c r="Z14" s="130">
        <f>EVALUACIÓN!Z99</f>
        <v>0</v>
      </c>
      <c r="AA14" s="130">
        <f>EVALUACIÓN!AA99</f>
        <v>0</v>
      </c>
      <c r="AB14" s="130">
        <f>EVALUACIÓN!AB99</f>
        <v>0</v>
      </c>
      <c r="AC14" s="123"/>
      <c r="AD14" s="131">
        <f t="shared" si="3"/>
        <v>7</v>
      </c>
      <c r="AE14" s="132">
        <f t="shared" si="4"/>
        <v>7</v>
      </c>
      <c r="AF14" s="133">
        <f t="shared" si="5"/>
        <v>0</v>
      </c>
      <c r="AG14" s="134">
        <f t="shared" si="6"/>
        <v>-275</v>
      </c>
    </row>
    <row r="15" spans="1:33" ht="24" x14ac:dyDescent="0.25">
      <c r="A15" s="467"/>
      <c r="B15" s="188" t="s">
        <v>342</v>
      </c>
      <c r="C15" s="130">
        <f>EVALUACIÓN!C108</f>
        <v>-60</v>
      </c>
      <c r="D15" s="130">
        <f>EVALUACIÓN!D108</f>
        <v>-30</v>
      </c>
      <c r="E15" s="130">
        <f>EVALUACIÓN!E108</f>
        <v>-30</v>
      </c>
      <c r="F15" s="130">
        <f>EVALUACIÓN!F108</f>
        <v>-30</v>
      </c>
      <c r="G15" s="130">
        <f>EVALUACIÓN!G108</f>
        <v>-30</v>
      </c>
      <c r="H15" s="130">
        <f>EVALUACIÓN!H108</f>
        <v>-30</v>
      </c>
      <c r="I15" s="130">
        <f>EVALUACIÓN!I108</f>
        <v>-30</v>
      </c>
      <c r="J15" s="130">
        <f>EVALUACIÓN!J108</f>
        <v>-80</v>
      </c>
      <c r="K15" s="130">
        <f>EVALUACIÓN!K108</f>
        <v>-30</v>
      </c>
      <c r="L15" s="130">
        <f>EVALUACIÓN!L108</f>
        <v>-6.0000000000000009</v>
      </c>
      <c r="M15" s="130">
        <f>EVALUACIÓN!M108</f>
        <v>-50</v>
      </c>
      <c r="N15" s="130">
        <f>EVALUACIÓN!N108</f>
        <v>-5</v>
      </c>
      <c r="O15" s="130">
        <f>EVALUACIÓN!O108</f>
        <v>-25</v>
      </c>
      <c r="P15" s="130">
        <f>EVALUACIÓN!P108</f>
        <v>-40</v>
      </c>
      <c r="Q15" s="130">
        <f>EVALUACIÓN!Q108</f>
        <v>-60</v>
      </c>
      <c r="R15" s="130">
        <f>EVALUACIÓN!R108</f>
        <v>-70</v>
      </c>
      <c r="S15" s="130">
        <f>EVALUACIÓN!S108</f>
        <v>-40</v>
      </c>
      <c r="T15" s="130">
        <f>EVALUACIÓN!T108</f>
        <v>-35</v>
      </c>
      <c r="U15" s="130">
        <f>EVALUACIÓN!U108</f>
        <v>-4</v>
      </c>
      <c r="V15" s="130">
        <f>EVALUACIÓN!V108</f>
        <v>-30</v>
      </c>
      <c r="W15" s="130">
        <f>EVALUACIÓN!W108</f>
        <v>-5</v>
      </c>
      <c r="X15" s="130">
        <f>EVALUACIÓN!X108</f>
        <v>-6.0000000000000009</v>
      </c>
      <c r="Y15" s="130">
        <f>EVALUACIÓN!Y108</f>
        <v>-60</v>
      </c>
      <c r="Z15" s="130">
        <f>EVALUACIÓN!Z108</f>
        <v>-30</v>
      </c>
      <c r="AA15" s="130">
        <f>EVALUACIÓN!AA108</f>
        <v>-25</v>
      </c>
      <c r="AB15" s="130">
        <f>EVALUACIÓN!AB108</f>
        <v>80</v>
      </c>
      <c r="AC15" s="123"/>
      <c r="AD15" s="131">
        <f t="shared" si="3"/>
        <v>26</v>
      </c>
      <c r="AE15" s="132">
        <f t="shared" si="4"/>
        <v>25</v>
      </c>
      <c r="AF15" s="133">
        <f t="shared" si="5"/>
        <v>1</v>
      </c>
      <c r="AG15" s="134">
        <f t="shared" si="6"/>
        <v>-761</v>
      </c>
    </row>
    <row r="16" spans="1:33" ht="24" x14ac:dyDescent="0.25">
      <c r="A16" s="468"/>
      <c r="B16" s="188" t="s">
        <v>343</v>
      </c>
      <c r="C16" s="130">
        <f>EVALUACIÓN!C117</f>
        <v>-54</v>
      </c>
      <c r="D16" s="130">
        <f>EVALUACIÓN!D117</f>
        <v>-18</v>
      </c>
      <c r="E16" s="130">
        <f>EVALUACIÓN!E117</f>
        <v>-27</v>
      </c>
      <c r="F16" s="130">
        <f>EVALUACIÓN!F117</f>
        <v>-27</v>
      </c>
      <c r="G16" s="130">
        <f>EVALUACIÓN!G117</f>
        <v>0</v>
      </c>
      <c r="H16" s="130">
        <f>EVALUACIÓN!H117</f>
        <v>-22.5</v>
      </c>
      <c r="I16" s="130">
        <f>EVALUACIÓN!I117</f>
        <v>-27</v>
      </c>
      <c r="J16" s="130">
        <f>EVALUACIÓN!J117</f>
        <v>-72</v>
      </c>
      <c r="K16" s="130">
        <f>EVALUACIÓN!K117</f>
        <v>-72</v>
      </c>
      <c r="L16" s="130">
        <f>EVALUACIÓN!L117</f>
        <v>-5.4</v>
      </c>
      <c r="M16" s="130">
        <f>EVALUACIÓN!M117</f>
        <v>-72</v>
      </c>
      <c r="N16" s="130">
        <f>EVALUACIÓN!N117</f>
        <v>-4.5</v>
      </c>
      <c r="O16" s="130">
        <f>EVALUACIÓN!O117</f>
        <v>-22.5</v>
      </c>
      <c r="P16" s="130">
        <f>EVALUACIÓN!P117</f>
        <v>-72</v>
      </c>
      <c r="Q16" s="130">
        <f>EVALUACIÓN!Q117</f>
        <v>-54</v>
      </c>
      <c r="R16" s="130">
        <f>EVALUACIÓN!R117</f>
        <v>-63</v>
      </c>
      <c r="S16" s="130">
        <f>EVALUACIÓN!S117</f>
        <v>-36</v>
      </c>
      <c r="T16" s="130">
        <f>EVALUACIÓN!T117</f>
        <v>-81</v>
      </c>
      <c r="U16" s="130">
        <f>EVALUACIÓN!U117</f>
        <v>-3.6</v>
      </c>
      <c r="V16" s="130">
        <f>EVALUACIÓN!V117</f>
        <v>-27</v>
      </c>
      <c r="W16" s="130">
        <f>EVALUACIÓN!W117</f>
        <v>-4.5</v>
      </c>
      <c r="X16" s="130">
        <f>EVALUACIÓN!X117</f>
        <v>-5.4</v>
      </c>
      <c r="Y16" s="130">
        <f>EVALUACIÓN!Y117</f>
        <v>-54</v>
      </c>
      <c r="Z16" s="130">
        <f>EVALUACIÓN!Z117</f>
        <v>-27</v>
      </c>
      <c r="AA16" s="130">
        <f>EVALUACIÓN!AA117</f>
        <v>-22.5</v>
      </c>
      <c r="AB16" s="130">
        <f>EVALUACIÓN!AB117</f>
        <v>72</v>
      </c>
      <c r="AC16" s="123"/>
      <c r="AD16" s="131">
        <f t="shared" si="3"/>
        <v>25</v>
      </c>
      <c r="AE16" s="132">
        <f t="shared" si="4"/>
        <v>24</v>
      </c>
      <c r="AF16" s="133">
        <f t="shared" si="5"/>
        <v>1</v>
      </c>
      <c r="AG16" s="134">
        <f t="shared" si="6"/>
        <v>-801.9</v>
      </c>
    </row>
    <row r="17" spans="1:33" x14ac:dyDescent="0.25">
      <c r="A17" s="466" t="s">
        <v>146</v>
      </c>
      <c r="B17" s="135" t="s">
        <v>95</v>
      </c>
      <c r="C17" s="130">
        <f>EVALUACIÓN!C126</f>
        <v>-18</v>
      </c>
      <c r="D17" s="130">
        <f>EVALUACIÓN!D126</f>
        <v>-15</v>
      </c>
      <c r="E17" s="130">
        <f>EVALUACIÓN!E126</f>
        <v>-15</v>
      </c>
      <c r="F17" s="130">
        <f>EVALUACIÓN!F126</f>
        <v>-15</v>
      </c>
      <c r="G17" s="130">
        <f>EVALUACIÓN!G126</f>
        <v>-15</v>
      </c>
      <c r="H17" s="130">
        <f>EVALUACIÓN!H126</f>
        <v>-15</v>
      </c>
      <c r="I17" s="130">
        <f>EVALUACIÓN!I126</f>
        <v>-15</v>
      </c>
      <c r="J17" s="130">
        <f>EVALUACIÓN!J126</f>
        <v>-15</v>
      </c>
      <c r="K17" s="130">
        <f>EVALUACIÓN!K126</f>
        <v>-2.4000000000000004</v>
      </c>
      <c r="L17" s="130">
        <f>EVALUACIÓN!L126</f>
        <v>-2.4000000000000004</v>
      </c>
      <c r="M17" s="130">
        <f>EVALUACIÓN!M126</f>
        <v>-36</v>
      </c>
      <c r="N17" s="130">
        <f>EVALUACIÓN!N126</f>
        <v>-42</v>
      </c>
      <c r="O17" s="130">
        <f>EVALUACIÓN!O126</f>
        <v>-2.4000000000000004</v>
      </c>
      <c r="P17" s="130">
        <f>EVALUACIÓN!P126</f>
        <v>-48</v>
      </c>
      <c r="Q17" s="130">
        <f>EVALUACIÓN!Q126</f>
        <v>-30</v>
      </c>
      <c r="R17" s="130">
        <f>EVALUACIÓN!R126</f>
        <v>-2.4000000000000004</v>
      </c>
      <c r="S17" s="130">
        <f>EVALUACIÓN!S126</f>
        <v>-12</v>
      </c>
      <c r="T17" s="130">
        <f>EVALUACIÓN!T126</f>
        <v>-12</v>
      </c>
      <c r="U17" s="130">
        <f>EVALUACIÓN!U126</f>
        <v>-36</v>
      </c>
      <c r="V17" s="130">
        <f>EVALUACIÓN!V126</f>
        <v>-15</v>
      </c>
      <c r="W17" s="130">
        <f>EVALUACIÓN!W126</f>
        <v>-3</v>
      </c>
      <c r="X17" s="130">
        <f>EVALUACIÓN!X126</f>
        <v>-3</v>
      </c>
      <c r="Y17" s="130">
        <f>EVALUACIÓN!Y126</f>
        <v>-15</v>
      </c>
      <c r="Z17" s="130">
        <f>EVALUACIÓN!Z126</f>
        <v>-2.4000000000000004</v>
      </c>
      <c r="AA17" s="130">
        <f>EVALUACIÓN!AA126</f>
        <v>-36</v>
      </c>
      <c r="AB17" s="130">
        <f>EVALUACIÓN!AB126</f>
        <v>0</v>
      </c>
      <c r="AC17" s="123"/>
      <c r="AD17" s="131">
        <f t="shared" si="3"/>
        <v>25</v>
      </c>
      <c r="AE17" s="132">
        <f t="shared" si="4"/>
        <v>25</v>
      </c>
      <c r="AF17" s="133">
        <f t="shared" si="5"/>
        <v>0</v>
      </c>
      <c r="AG17" s="134">
        <f t="shared" si="6"/>
        <v>-423</v>
      </c>
    </row>
    <row r="18" spans="1:33" x14ac:dyDescent="0.25">
      <c r="A18" s="467"/>
      <c r="B18" s="135" t="s">
        <v>137</v>
      </c>
      <c r="C18" s="130">
        <f>EVALUACIÓN!C135</f>
        <v>-12.5</v>
      </c>
      <c r="D18" s="130">
        <f>EVALUACIÓN!D135</f>
        <v>0</v>
      </c>
      <c r="E18" s="130">
        <f>EVALUACIÓN!E135</f>
        <v>0</v>
      </c>
      <c r="F18" s="130">
        <f>EVALUACIÓN!F135</f>
        <v>0</v>
      </c>
      <c r="G18" s="130">
        <f>EVALUACIÓN!G135</f>
        <v>0</v>
      </c>
      <c r="H18" s="130">
        <f>EVALUACIÓN!H135</f>
        <v>0</v>
      </c>
      <c r="I18" s="130">
        <f>EVALUACIÓN!I135</f>
        <v>0</v>
      </c>
      <c r="J18" s="130">
        <f>EVALUACIÓN!J135</f>
        <v>-12.5</v>
      </c>
      <c r="K18" s="130">
        <f>EVALUACIÓN!K135</f>
        <v>-40</v>
      </c>
      <c r="L18" s="130">
        <f>EVALUACIÓN!L135</f>
        <v>0</v>
      </c>
      <c r="M18" s="130">
        <f>EVALUACIÓN!M135</f>
        <v>0</v>
      </c>
      <c r="N18" s="130">
        <f>EVALUACIÓN!N135</f>
        <v>0</v>
      </c>
      <c r="O18" s="130">
        <f>EVALUACIÓN!O135</f>
        <v>0</v>
      </c>
      <c r="P18" s="130">
        <f>EVALUACIÓN!P135</f>
        <v>-15</v>
      </c>
      <c r="Q18" s="130">
        <f>EVALUACIÓN!Q135</f>
        <v>-30</v>
      </c>
      <c r="R18" s="130">
        <f>EVALUACIÓN!R135</f>
        <v>0</v>
      </c>
      <c r="S18" s="130">
        <f>EVALUACIÓN!S135</f>
        <v>-2.5</v>
      </c>
      <c r="T18" s="130">
        <f>EVALUACIÓN!T135</f>
        <v>-40</v>
      </c>
      <c r="U18" s="130">
        <f>EVALUACIÓN!U135</f>
        <v>0</v>
      </c>
      <c r="V18" s="130">
        <f>EVALUACIÓN!V135</f>
        <v>0</v>
      </c>
      <c r="W18" s="130">
        <f>EVALUACIÓN!W135</f>
        <v>0</v>
      </c>
      <c r="X18" s="130">
        <f>EVALUACIÓN!X135</f>
        <v>0</v>
      </c>
      <c r="Y18" s="130">
        <f>EVALUACIÓN!Y135</f>
        <v>0</v>
      </c>
      <c r="Z18" s="130">
        <f>EVALUACIÓN!Z135</f>
        <v>0</v>
      </c>
      <c r="AA18" s="130">
        <f>EVALUACIÓN!AA135</f>
        <v>0</v>
      </c>
      <c r="AB18" s="130">
        <f>EVALUACIÓN!AB135</f>
        <v>17.5</v>
      </c>
      <c r="AC18" s="123"/>
      <c r="AD18" s="131">
        <f t="shared" si="3"/>
        <v>8</v>
      </c>
      <c r="AE18" s="132">
        <f t="shared" si="4"/>
        <v>7</v>
      </c>
      <c r="AF18" s="133">
        <f t="shared" si="5"/>
        <v>1</v>
      </c>
      <c r="AG18" s="134">
        <f t="shared" si="6"/>
        <v>-135</v>
      </c>
    </row>
    <row r="19" spans="1:33" x14ac:dyDescent="0.25">
      <c r="A19" s="467"/>
      <c r="B19" s="135" t="s">
        <v>136</v>
      </c>
      <c r="C19" s="130">
        <f>EVALUACIÓN!C144</f>
        <v>0</v>
      </c>
      <c r="D19" s="130">
        <f>EVALUACIÓN!D144</f>
        <v>0</v>
      </c>
      <c r="E19" s="130">
        <f>EVALUACIÓN!E144</f>
        <v>0</v>
      </c>
      <c r="F19" s="130">
        <f>EVALUACIÓN!F144</f>
        <v>0</v>
      </c>
      <c r="G19" s="130">
        <f>EVALUACIÓN!G144</f>
        <v>0</v>
      </c>
      <c r="H19" s="130">
        <f>EVALUACIÓN!H144</f>
        <v>0</v>
      </c>
      <c r="I19" s="130">
        <f>EVALUACIÓN!I144</f>
        <v>0</v>
      </c>
      <c r="J19" s="130">
        <f>EVALUACIÓN!J144</f>
        <v>0</v>
      </c>
      <c r="K19" s="130">
        <f>EVALUACIÓN!K144</f>
        <v>0</v>
      </c>
      <c r="L19" s="130">
        <f>EVALUACIÓN!L144</f>
        <v>0</v>
      </c>
      <c r="M19" s="130">
        <f>EVALUACIÓN!M144</f>
        <v>0</v>
      </c>
      <c r="N19" s="130">
        <f>EVALUACIÓN!N144</f>
        <v>0</v>
      </c>
      <c r="O19" s="130">
        <f>EVALUACIÓN!O144</f>
        <v>0</v>
      </c>
      <c r="P19" s="130">
        <f>EVALUACIÓN!P144</f>
        <v>0</v>
      </c>
      <c r="Q19" s="130">
        <f>EVALUACIÓN!Q144</f>
        <v>0</v>
      </c>
      <c r="R19" s="130">
        <f>EVALUACIÓN!R144</f>
        <v>0</v>
      </c>
      <c r="S19" s="130">
        <f>EVALUACIÓN!S144</f>
        <v>0</v>
      </c>
      <c r="T19" s="130">
        <f>EVALUACIÓN!T144</f>
        <v>0</v>
      </c>
      <c r="U19" s="130">
        <f>EVALUACIÓN!U144</f>
        <v>0</v>
      </c>
      <c r="V19" s="130">
        <f>EVALUACIÓN!V144</f>
        <v>0</v>
      </c>
      <c r="W19" s="130">
        <f>EVALUACIÓN!W144</f>
        <v>0</v>
      </c>
      <c r="X19" s="130">
        <f>EVALUACIÓN!X144</f>
        <v>0</v>
      </c>
      <c r="Y19" s="130">
        <f>EVALUACIÓN!Y144</f>
        <v>0</v>
      </c>
      <c r="Z19" s="130">
        <f>EVALUACIÓN!Z144</f>
        <v>0</v>
      </c>
      <c r="AA19" s="130">
        <f>EVALUACIÓN!AA144</f>
        <v>0</v>
      </c>
      <c r="AB19" s="130">
        <f>EVALUACIÓN!AB144</f>
        <v>10.5</v>
      </c>
      <c r="AC19" s="123"/>
      <c r="AD19" s="131">
        <f t="shared" si="3"/>
        <v>1</v>
      </c>
      <c r="AE19" s="132">
        <f t="shared" si="4"/>
        <v>0</v>
      </c>
      <c r="AF19" s="133">
        <f t="shared" si="5"/>
        <v>1</v>
      </c>
      <c r="AG19" s="134">
        <f t="shared" si="6"/>
        <v>10.5</v>
      </c>
    </row>
    <row r="20" spans="1:33" ht="21" x14ac:dyDescent="0.25">
      <c r="A20" s="467"/>
      <c r="B20" s="135" t="s">
        <v>138</v>
      </c>
      <c r="C20" s="130">
        <f>EVALUACIÓN!C153</f>
        <v>0</v>
      </c>
      <c r="D20" s="130">
        <f>EVALUACIÓN!D153</f>
        <v>0</v>
      </c>
      <c r="E20" s="130">
        <f>EVALUACIÓN!E153</f>
        <v>0</v>
      </c>
      <c r="F20" s="130">
        <f>EVALUACIÓN!F153</f>
        <v>0</v>
      </c>
      <c r="G20" s="130">
        <f>EVALUACIÓN!G153</f>
        <v>0</v>
      </c>
      <c r="H20" s="130">
        <f>EVALUACIÓN!H153</f>
        <v>0</v>
      </c>
      <c r="I20" s="130">
        <f>EVALUACIÓN!I153</f>
        <v>0</v>
      </c>
      <c r="J20" s="130">
        <f>EVALUACIÓN!J153</f>
        <v>0</v>
      </c>
      <c r="K20" s="130">
        <f>EVALUACIÓN!K153</f>
        <v>0</v>
      </c>
      <c r="L20" s="130">
        <f>EVALUACIÓN!L153</f>
        <v>0</v>
      </c>
      <c r="M20" s="130">
        <f>EVALUACIÓN!M153</f>
        <v>0</v>
      </c>
      <c r="N20" s="130">
        <f>EVALUACIÓN!N153</f>
        <v>0</v>
      </c>
      <c r="O20" s="130">
        <f>EVALUACIÓN!O153</f>
        <v>0</v>
      </c>
      <c r="P20" s="130">
        <f>EVALUACIÓN!P153</f>
        <v>0</v>
      </c>
      <c r="Q20" s="130">
        <f>EVALUACIÓN!Q153</f>
        <v>0</v>
      </c>
      <c r="R20" s="130">
        <f>EVALUACIÓN!R153</f>
        <v>0</v>
      </c>
      <c r="S20" s="130">
        <f>EVALUACIÓN!S153</f>
        <v>0</v>
      </c>
      <c r="T20" s="130">
        <f>EVALUACIÓN!T153</f>
        <v>0</v>
      </c>
      <c r="U20" s="130">
        <f>EVALUACIÓN!U153</f>
        <v>0</v>
      </c>
      <c r="V20" s="130">
        <f>EVALUACIÓN!V153</f>
        <v>0</v>
      </c>
      <c r="W20" s="130">
        <f>EVALUACIÓN!W153</f>
        <v>0</v>
      </c>
      <c r="X20" s="130">
        <f>EVALUACIÓN!X153</f>
        <v>-24</v>
      </c>
      <c r="Y20" s="130">
        <f>EVALUACIÓN!Y153</f>
        <v>0</v>
      </c>
      <c r="Z20" s="130">
        <f>EVALUACIÓN!Z153</f>
        <v>0</v>
      </c>
      <c r="AA20" s="130">
        <f>EVALUACIÓN!AA153</f>
        <v>0</v>
      </c>
      <c r="AB20" s="130">
        <f>EVALUACIÓN!AB153</f>
        <v>0</v>
      </c>
      <c r="AC20" s="123"/>
      <c r="AD20" s="131">
        <f t="shared" si="3"/>
        <v>1</v>
      </c>
      <c r="AE20" s="132">
        <f t="shared" si="4"/>
        <v>1</v>
      </c>
      <c r="AF20" s="133">
        <f t="shared" si="5"/>
        <v>0</v>
      </c>
      <c r="AG20" s="134">
        <f t="shared" si="6"/>
        <v>-24</v>
      </c>
    </row>
    <row r="21" spans="1:33" x14ac:dyDescent="0.25">
      <c r="A21" s="468"/>
      <c r="B21" s="135" t="s">
        <v>72</v>
      </c>
      <c r="C21" s="130">
        <f>EVALUACIÓN!C162</f>
        <v>-30</v>
      </c>
      <c r="D21" s="130">
        <f>EVALUACIÓN!D162</f>
        <v>0</v>
      </c>
      <c r="E21" s="130">
        <f>EVALUACIÓN!E162</f>
        <v>-25</v>
      </c>
      <c r="F21" s="130">
        <f>EVALUACIÓN!F162</f>
        <v>-25</v>
      </c>
      <c r="G21" s="130">
        <f>EVALUACIÓN!G162</f>
        <v>-25</v>
      </c>
      <c r="H21" s="130">
        <f>EVALUACIÓN!H162</f>
        <v>-30</v>
      </c>
      <c r="I21" s="130">
        <f>EVALUACIÓN!I162</f>
        <v>-10</v>
      </c>
      <c r="J21" s="130">
        <f>EVALUACIÓN!J162</f>
        <v>-10</v>
      </c>
      <c r="K21" s="130">
        <f>EVALUACIÓN!K162</f>
        <v>-30</v>
      </c>
      <c r="L21" s="130">
        <f>EVALUACIÓN!L162</f>
        <v>-25</v>
      </c>
      <c r="M21" s="130">
        <f>EVALUACIÓN!M162</f>
        <v>-30</v>
      </c>
      <c r="N21" s="130">
        <f>EVALUACIÓN!N162</f>
        <v>-35</v>
      </c>
      <c r="O21" s="130">
        <f>EVALUACIÓN!O162</f>
        <v>-2</v>
      </c>
      <c r="P21" s="130">
        <f>EVALUACIÓN!P162</f>
        <v>-30</v>
      </c>
      <c r="Q21" s="130">
        <f>EVALUACIÓN!Q162</f>
        <v>-30</v>
      </c>
      <c r="R21" s="130">
        <f>EVALUACIÓN!R162</f>
        <v>-20</v>
      </c>
      <c r="S21" s="130">
        <f>EVALUACIÓN!S162</f>
        <v>-10</v>
      </c>
      <c r="T21" s="130">
        <f>EVALUACIÓN!T162</f>
        <v>-25</v>
      </c>
      <c r="U21" s="130">
        <f>EVALUACIÓN!U162</f>
        <v>-30</v>
      </c>
      <c r="V21" s="130">
        <f>EVALUACIÓN!V162</f>
        <v>-20</v>
      </c>
      <c r="W21" s="130">
        <f>EVALUACIÓN!W162</f>
        <v>-20</v>
      </c>
      <c r="X21" s="130">
        <f>EVALUACIÓN!X162</f>
        <v>-25</v>
      </c>
      <c r="Y21" s="130">
        <f>EVALUACIÓN!Y162</f>
        <v>-2</v>
      </c>
      <c r="Z21" s="130">
        <f>EVALUACIÓN!Z162</f>
        <v>-10</v>
      </c>
      <c r="AA21" s="130">
        <f>EVALUACIÓN!AA162</f>
        <v>-30</v>
      </c>
      <c r="AB21" s="130">
        <f>EVALUACIÓN!AB162</f>
        <v>0</v>
      </c>
      <c r="AC21" s="123"/>
      <c r="AD21" s="131">
        <f t="shared" si="3"/>
        <v>24</v>
      </c>
      <c r="AE21" s="132">
        <f t="shared" si="4"/>
        <v>24</v>
      </c>
      <c r="AF21" s="133">
        <f t="shared" si="5"/>
        <v>0</v>
      </c>
      <c r="AG21" s="134">
        <f t="shared" si="6"/>
        <v>-529</v>
      </c>
    </row>
    <row r="22" spans="1:33" x14ac:dyDescent="0.25">
      <c r="A22" s="466" t="s">
        <v>59</v>
      </c>
      <c r="B22" s="193" t="s">
        <v>381</v>
      </c>
      <c r="C22" s="130">
        <f>EVALUACIÓN!C171</f>
        <v>-42</v>
      </c>
      <c r="D22" s="130">
        <f>EVALUACIÓN!D171</f>
        <v>-18</v>
      </c>
      <c r="E22" s="130">
        <f>EVALUACIÓN!E171</f>
        <v>-18</v>
      </c>
      <c r="F22" s="130">
        <f>EVALUACIÓN!F171</f>
        <v>-18</v>
      </c>
      <c r="G22" s="130">
        <f>EVALUACIÓN!G171</f>
        <v>-18</v>
      </c>
      <c r="H22" s="130">
        <f>EVALUACIÓN!H171</f>
        <v>-18</v>
      </c>
      <c r="I22" s="130">
        <f>EVALUACIÓN!I171</f>
        <v>-18</v>
      </c>
      <c r="J22" s="130">
        <f>EVALUACIÓN!J171</f>
        <v>-36</v>
      </c>
      <c r="K22" s="130">
        <f>EVALUACIÓN!K171</f>
        <v>-54</v>
      </c>
      <c r="L22" s="130">
        <f>EVALUACIÓN!L171</f>
        <v>-18</v>
      </c>
      <c r="M22" s="130">
        <f>EVALUACIÓN!M171</f>
        <v>-48</v>
      </c>
      <c r="N22" s="130">
        <f>EVALUACIÓN!N171</f>
        <v>-15</v>
      </c>
      <c r="O22" s="130">
        <f>EVALUACIÓN!O171</f>
        <v>-36</v>
      </c>
      <c r="P22" s="130">
        <f>EVALUACIÓN!P171</f>
        <v>-21</v>
      </c>
      <c r="Q22" s="130">
        <f>EVALUACIÓN!Q171</f>
        <v>-21</v>
      </c>
      <c r="R22" s="130">
        <f>EVALUACIÓN!R171</f>
        <v>-21</v>
      </c>
      <c r="S22" s="130">
        <f>EVALUACIÓN!S171</f>
        <v>-42</v>
      </c>
      <c r="T22" s="130">
        <f>EVALUACIÓN!T171</f>
        <v>-30</v>
      </c>
      <c r="U22" s="130">
        <f>EVALUACIÓN!U171</f>
        <v>-12</v>
      </c>
      <c r="V22" s="130">
        <f>EVALUACIÓN!V171</f>
        <v>-42</v>
      </c>
      <c r="W22" s="130">
        <f>EVALUACIÓN!W171</f>
        <v>0</v>
      </c>
      <c r="X22" s="130">
        <f>EVALUACIÓN!X171</f>
        <v>0</v>
      </c>
      <c r="Y22" s="130">
        <f>EVALUACIÓN!Y171</f>
        <v>0</v>
      </c>
      <c r="Z22" s="130">
        <f>EVALUACIÓN!Z171</f>
        <v>-12</v>
      </c>
      <c r="AA22" s="130">
        <f>EVALUACIÓN!AA171</f>
        <v>-15</v>
      </c>
      <c r="AB22" s="130">
        <f>EVALUACIÓN!AB171</f>
        <v>21</v>
      </c>
      <c r="AC22" s="123"/>
      <c r="AD22" s="131">
        <f t="shared" si="3"/>
        <v>23</v>
      </c>
      <c r="AE22" s="132">
        <f t="shared" si="4"/>
        <v>22</v>
      </c>
      <c r="AF22" s="133">
        <f t="shared" si="5"/>
        <v>1</v>
      </c>
      <c r="AG22" s="134">
        <f t="shared" si="6"/>
        <v>-552</v>
      </c>
    </row>
    <row r="23" spans="1:33" ht="21.75" customHeight="1" x14ac:dyDescent="0.25">
      <c r="A23" s="467"/>
      <c r="B23" s="196" t="s">
        <v>382</v>
      </c>
      <c r="C23" s="130">
        <f>EVALUACIÓN!C180</f>
        <v>-30</v>
      </c>
      <c r="D23" s="130">
        <f>EVALUACIÓN!D180</f>
        <v>-18</v>
      </c>
      <c r="E23" s="130">
        <f>EVALUACIÓN!E180</f>
        <v>-18</v>
      </c>
      <c r="F23" s="130">
        <f>EVALUACIÓN!F180</f>
        <v>-18</v>
      </c>
      <c r="G23" s="130">
        <f>EVALUACIÓN!G180</f>
        <v>-18</v>
      </c>
      <c r="H23" s="130">
        <f>EVALUACIÓN!H180</f>
        <v>-18</v>
      </c>
      <c r="I23" s="130">
        <f>EVALUACIÓN!I180</f>
        <v>-18</v>
      </c>
      <c r="J23" s="130">
        <f>EVALUACIÓN!J180</f>
        <v>-36</v>
      </c>
      <c r="K23" s="130">
        <f>EVALUACIÓN!K180</f>
        <v>-48</v>
      </c>
      <c r="L23" s="130">
        <f>EVALUACIÓN!L180</f>
        <v>-36</v>
      </c>
      <c r="M23" s="130">
        <f>EVALUACIÓN!M180</f>
        <v>-48</v>
      </c>
      <c r="N23" s="130">
        <f>EVALUACIÓN!N180</f>
        <v>-15</v>
      </c>
      <c r="O23" s="130">
        <f>EVALUACIÓN!O180</f>
        <v>-36</v>
      </c>
      <c r="P23" s="130">
        <f>EVALUACIÓN!P180</f>
        <v>-18</v>
      </c>
      <c r="Q23" s="130">
        <f>EVALUACIÓN!Q180</f>
        <v>-21</v>
      </c>
      <c r="R23" s="130">
        <f>EVALUACIÓN!R180</f>
        <v>-21</v>
      </c>
      <c r="S23" s="130">
        <f>EVALUACIÓN!S180</f>
        <v>-42</v>
      </c>
      <c r="T23" s="130">
        <f>EVALUACIÓN!T180</f>
        <v>-30</v>
      </c>
      <c r="U23" s="130">
        <f>EVALUACIÓN!U180</f>
        <v>-12</v>
      </c>
      <c r="V23" s="130">
        <f>EVALUACIÓN!V180</f>
        <v>-3.6000000000000005</v>
      </c>
      <c r="W23" s="130">
        <f>EVALUACIÓN!W180</f>
        <v>0</v>
      </c>
      <c r="X23" s="130">
        <f>EVALUACIÓN!X180</f>
        <v>0</v>
      </c>
      <c r="Y23" s="130">
        <f>EVALUACIÓN!Y180</f>
        <v>0</v>
      </c>
      <c r="Z23" s="130">
        <f>EVALUACIÓN!Z180</f>
        <v>-12</v>
      </c>
      <c r="AA23" s="130">
        <f>EVALUACIÓN!AA180</f>
        <v>-15</v>
      </c>
      <c r="AB23" s="130">
        <f>EVALUACIÓN!AB180</f>
        <v>21</v>
      </c>
      <c r="AC23" s="123"/>
      <c r="AD23" s="131">
        <f t="shared" si="3"/>
        <v>23</v>
      </c>
      <c r="AE23" s="132">
        <f t="shared" si="4"/>
        <v>22</v>
      </c>
      <c r="AF23" s="133">
        <f t="shared" si="5"/>
        <v>1</v>
      </c>
      <c r="AG23" s="134">
        <f t="shared" si="6"/>
        <v>-510.6</v>
      </c>
    </row>
    <row r="24" spans="1:33" ht="36" x14ac:dyDescent="0.25">
      <c r="A24" s="467"/>
      <c r="B24" s="193" t="s">
        <v>383</v>
      </c>
      <c r="C24" s="130">
        <f>EVALUACIÓN!C189</f>
        <v>-60</v>
      </c>
      <c r="D24" s="130">
        <f>EVALUACIÓN!D189</f>
        <v>-25</v>
      </c>
      <c r="E24" s="130">
        <f>EVALUACIÓN!E189</f>
        <v>-25</v>
      </c>
      <c r="F24" s="130">
        <f>EVALUACIÓN!F189</f>
        <v>-25</v>
      </c>
      <c r="G24" s="130">
        <f>EVALUACIÓN!G189</f>
        <v>-25</v>
      </c>
      <c r="H24" s="130">
        <f>EVALUACIÓN!H189</f>
        <v>-25</v>
      </c>
      <c r="I24" s="130">
        <f>EVALUACIÓN!I189</f>
        <v>-25</v>
      </c>
      <c r="J24" s="130">
        <f>EVALUACIÓN!J189</f>
        <v>-70</v>
      </c>
      <c r="K24" s="130">
        <f>EVALUACIÓN!K189</f>
        <v>-80</v>
      </c>
      <c r="L24" s="130">
        <f>EVALUACIÓN!L189</f>
        <v>-60</v>
      </c>
      <c r="M24" s="130">
        <f>EVALUACIÓN!M189</f>
        <v>-90</v>
      </c>
      <c r="N24" s="130">
        <f>EVALUACIÓN!N189</f>
        <v>-25</v>
      </c>
      <c r="O24" s="130">
        <f>EVALUACIÓN!O189</f>
        <v>-30</v>
      </c>
      <c r="P24" s="130">
        <f>EVALUACIÓN!P189</f>
        <v>-60</v>
      </c>
      <c r="Q24" s="130">
        <f>EVALUACIÓN!Q189</f>
        <v>-80</v>
      </c>
      <c r="R24" s="130">
        <f>EVALUACIÓN!R189</f>
        <v>-25</v>
      </c>
      <c r="S24" s="130">
        <f>EVALUACIÓN!S189</f>
        <v>-25</v>
      </c>
      <c r="T24" s="130">
        <f>EVALUACIÓN!T189</f>
        <v>-90</v>
      </c>
      <c r="U24" s="130">
        <f>EVALUACIÓN!U189</f>
        <v>-20</v>
      </c>
      <c r="V24" s="130">
        <f>EVALUACIÓN!V189</f>
        <v>-6.0000000000000009</v>
      </c>
      <c r="W24" s="130">
        <f>EVALUACIÓN!W189</f>
        <v>-30</v>
      </c>
      <c r="X24" s="130">
        <f>EVALUACIÓN!X189</f>
        <v>-6.0000000000000009</v>
      </c>
      <c r="Y24" s="130">
        <f>EVALUACIÓN!Y189</f>
        <v>-30</v>
      </c>
      <c r="Z24" s="130">
        <f>EVALUACIÓN!Z189</f>
        <v>-30</v>
      </c>
      <c r="AA24" s="130">
        <f>EVALUACIÓN!AA189</f>
        <v>-30</v>
      </c>
      <c r="AB24" s="130">
        <f>EVALUACIÓN!AB189</f>
        <v>90</v>
      </c>
      <c r="AC24" s="123"/>
      <c r="AD24" s="131">
        <f t="shared" si="3"/>
        <v>26</v>
      </c>
      <c r="AE24" s="132">
        <f t="shared" si="4"/>
        <v>25</v>
      </c>
      <c r="AF24" s="133">
        <f t="shared" si="5"/>
        <v>1</v>
      </c>
      <c r="AG24" s="134">
        <f t="shared" si="6"/>
        <v>-907</v>
      </c>
    </row>
    <row r="25" spans="1:33" x14ac:dyDescent="0.25">
      <c r="A25" s="468"/>
      <c r="B25" s="193" t="s">
        <v>380</v>
      </c>
      <c r="C25" s="130">
        <f>EVALUACIÓN!C198</f>
        <v>-60</v>
      </c>
      <c r="D25" s="130">
        <f>EVALUACIÓN!D198</f>
        <v>-25</v>
      </c>
      <c r="E25" s="130">
        <f>EVALUACIÓN!E198</f>
        <v>-25</v>
      </c>
      <c r="F25" s="130">
        <f>EVALUACIÓN!F198</f>
        <v>-25</v>
      </c>
      <c r="G25" s="130">
        <f>EVALUACIÓN!G198</f>
        <v>-25</v>
      </c>
      <c r="H25" s="130">
        <f>EVALUACIÓN!H198</f>
        <v>-25</v>
      </c>
      <c r="I25" s="130">
        <f>EVALUACIÓN!I198</f>
        <v>-25</v>
      </c>
      <c r="J25" s="130">
        <f>EVALUACIÓN!J198</f>
        <v>-70</v>
      </c>
      <c r="K25" s="130">
        <f>EVALUACIÓN!K198</f>
        <v>-80</v>
      </c>
      <c r="L25" s="130">
        <f>EVALUACIÓN!L198</f>
        <v>-60</v>
      </c>
      <c r="M25" s="130">
        <f>EVALUACIÓN!M198</f>
        <v>-90</v>
      </c>
      <c r="N25" s="130">
        <f>EVALUACIÓN!N198</f>
        <v>-25</v>
      </c>
      <c r="O25" s="130">
        <f>EVALUACIÓN!O198</f>
        <v>-30</v>
      </c>
      <c r="P25" s="130">
        <f>EVALUACIÓN!P198</f>
        <v>-60</v>
      </c>
      <c r="Q25" s="130">
        <f>EVALUACIÓN!Q198</f>
        <v>-80</v>
      </c>
      <c r="R25" s="130">
        <f>EVALUACIÓN!R198</f>
        <v>-25</v>
      </c>
      <c r="S25" s="130">
        <f>EVALUACIÓN!S198</f>
        <v>-25</v>
      </c>
      <c r="T25" s="130">
        <f>EVALUACIÓN!T198</f>
        <v>-90</v>
      </c>
      <c r="U25" s="130">
        <f>EVALUACIÓN!U198</f>
        <v>-20</v>
      </c>
      <c r="V25" s="130">
        <f>EVALUACIÓN!V198</f>
        <v>-6.0000000000000009</v>
      </c>
      <c r="W25" s="130">
        <f>EVALUACIÓN!W198</f>
        <v>-30</v>
      </c>
      <c r="X25" s="130">
        <f>EVALUACIÓN!X198</f>
        <v>-6.0000000000000009</v>
      </c>
      <c r="Y25" s="130">
        <f>EVALUACIÓN!Y198</f>
        <v>-30</v>
      </c>
      <c r="Z25" s="130">
        <f>EVALUACIÓN!Z198</f>
        <v>-30</v>
      </c>
      <c r="AA25" s="130">
        <f>EVALUACIÓN!AA198</f>
        <v>-30</v>
      </c>
      <c r="AB25" s="130">
        <f>EVALUACIÓN!AB198</f>
        <v>90</v>
      </c>
      <c r="AC25" s="123"/>
      <c r="AD25" s="131">
        <f t="shared" si="3"/>
        <v>26</v>
      </c>
      <c r="AE25" s="132">
        <f t="shared" si="4"/>
        <v>25</v>
      </c>
      <c r="AF25" s="133">
        <f t="shared" si="5"/>
        <v>1</v>
      </c>
      <c r="AG25" s="134">
        <f t="shared" si="6"/>
        <v>-907</v>
      </c>
    </row>
    <row r="26" spans="1:33" x14ac:dyDescent="0.25">
      <c r="A26" s="485" t="s">
        <v>147</v>
      </c>
      <c r="B26" s="128" t="s">
        <v>74</v>
      </c>
      <c r="C26" s="130">
        <f>EVALUACIÓN!C207</f>
        <v>-30</v>
      </c>
      <c r="D26" s="130">
        <f>EVALUACIÓN!D207</f>
        <v>-25</v>
      </c>
      <c r="E26" s="130">
        <f>EVALUACIÓN!E207</f>
        <v>-25</v>
      </c>
      <c r="F26" s="130">
        <f>EVALUACIÓN!F207</f>
        <v>-60</v>
      </c>
      <c r="G26" s="130">
        <f>EVALUACIÓN!G207</f>
        <v>-25</v>
      </c>
      <c r="H26" s="130">
        <f>EVALUACIÓN!H207</f>
        <v>-60</v>
      </c>
      <c r="I26" s="130">
        <f>EVALUACIÓN!I207</f>
        <v>-25</v>
      </c>
      <c r="J26" s="130">
        <f>EVALUACIÓN!J207</f>
        <v>-30</v>
      </c>
      <c r="K26" s="130">
        <f>EVALUACIÓN!K207</f>
        <v>-80</v>
      </c>
      <c r="L26" s="130">
        <f>EVALUACIÓN!L207</f>
        <v>-80</v>
      </c>
      <c r="M26" s="130">
        <f>EVALUACIÓN!M207</f>
        <v>-30</v>
      </c>
      <c r="N26" s="130">
        <f>EVALUACIÓN!N207</f>
        <v>-30</v>
      </c>
      <c r="O26" s="130">
        <f>EVALUACIÓN!O207</f>
        <v>-5</v>
      </c>
      <c r="P26" s="130">
        <f>EVALUACIÓN!P207</f>
        <v>-30</v>
      </c>
      <c r="Q26" s="130">
        <f>EVALUACIÓN!Q207</f>
        <v>-30</v>
      </c>
      <c r="R26" s="130">
        <f>EVALUACIÓN!R207</f>
        <v>-5</v>
      </c>
      <c r="S26" s="130">
        <f>EVALUACIÓN!S207</f>
        <v>-60</v>
      </c>
      <c r="T26" s="130">
        <f>EVALUACIÓN!T207</f>
        <v>-80</v>
      </c>
      <c r="U26" s="130">
        <f>EVALUACIÓN!U207</f>
        <v>-5</v>
      </c>
      <c r="V26" s="130">
        <f>EVALUACIÓN!V207</f>
        <v>-4</v>
      </c>
      <c r="W26" s="130">
        <f>EVALUACIÓN!W207</f>
        <v>-4</v>
      </c>
      <c r="X26" s="130">
        <f>EVALUACIÓN!X207</f>
        <v>-30</v>
      </c>
      <c r="Y26" s="130">
        <f>EVALUACIÓN!Y207</f>
        <v>-35</v>
      </c>
      <c r="Z26" s="130">
        <f>EVALUACIÓN!Z207</f>
        <v>-4</v>
      </c>
      <c r="AA26" s="130">
        <f>EVALUACIÓN!AA207</f>
        <v>-25</v>
      </c>
      <c r="AB26" s="130">
        <f>EVALUACIÓN!AB207</f>
        <v>80</v>
      </c>
      <c r="AC26" s="123"/>
      <c r="AD26" s="131">
        <f t="shared" si="3"/>
        <v>26</v>
      </c>
      <c r="AE26" s="132">
        <f t="shared" si="4"/>
        <v>25</v>
      </c>
      <c r="AF26" s="133">
        <f t="shared" si="5"/>
        <v>1</v>
      </c>
      <c r="AG26" s="134">
        <f t="shared" si="6"/>
        <v>-737</v>
      </c>
    </row>
    <row r="27" spans="1:33" x14ac:dyDescent="0.25">
      <c r="A27" s="485"/>
      <c r="B27" s="128" t="s">
        <v>89</v>
      </c>
      <c r="C27" s="130">
        <f>EVALUACIÓN!C216</f>
        <v>-60</v>
      </c>
      <c r="D27" s="130">
        <f>EVALUACIÓN!D216</f>
        <v>-20</v>
      </c>
      <c r="E27" s="130">
        <f>EVALUACIÓN!E216</f>
        <v>-30</v>
      </c>
      <c r="F27" s="130">
        <f>EVALUACIÓN!F216</f>
        <v>-20</v>
      </c>
      <c r="G27" s="130">
        <f>EVALUACIÓN!G216</f>
        <v>-20</v>
      </c>
      <c r="H27" s="130">
        <f>EVALUACIÓN!H216</f>
        <v>-20</v>
      </c>
      <c r="I27" s="130">
        <f>EVALUACIÓN!I216</f>
        <v>-20</v>
      </c>
      <c r="J27" s="130">
        <f>EVALUACIÓN!J216</f>
        <v>-20</v>
      </c>
      <c r="K27" s="130">
        <f>EVALUACIÓN!K216</f>
        <v>-90</v>
      </c>
      <c r="L27" s="130">
        <f>EVALUACIÓN!L216</f>
        <v>-90</v>
      </c>
      <c r="M27" s="130">
        <f>EVALUACIÓN!M216</f>
        <v>-25</v>
      </c>
      <c r="N27" s="130">
        <f>EVALUACIÓN!N216</f>
        <v>-80</v>
      </c>
      <c r="O27" s="130">
        <f>EVALUACIÓN!O216</f>
        <v>-25</v>
      </c>
      <c r="P27" s="130">
        <f>EVALUACIÓN!P216</f>
        <v>-25</v>
      </c>
      <c r="Q27" s="130">
        <f>EVALUACIÓN!Q216</f>
        <v>-30</v>
      </c>
      <c r="R27" s="130">
        <f>EVALUACIÓN!R216</f>
        <v>-25</v>
      </c>
      <c r="S27" s="130">
        <f>EVALUACIÓN!S216</f>
        <v>-30</v>
      </c>
      <c r="T27" s="130">
        <f>EVALUACIÓN!T216</f>
        <v>-90</v>
      </c>
      <c r="U27" s="130">
        <f>EVALUACIÓN!U216</f>
        <v>-25</v>
      </c>
      <c r="V27" s="130">
        <f>EVALUACIÓN!V216</f>
        <v>-25</v>
      </c>
      <c r="W27" s="130">
        <f>EVALUACIÓN!W216</f>
        <v>-25</v>
      </c>
      <c r="X27" s="130">
        <f>EVALUACIÓN!X216</f>
        <v>-5</v>
      </c>
      <c r="Y27" s="130">
        <f>EVALUACIÓN!Y216</f>
        <v>-60</v>
      </c>
      <c r="Z27" s="130">
        <f>EVALUACIÓN!Z216</f>
        <v>-30</v>
      </c>
      <c r="AA27" s="130">
        <f>EVALUACIÓN!AA216</f>
        <v>-60</v>
      </c>
      <c r="AB27" s="130">
        <f>EVALUACIÓN!AB216</f>
        <v>80</v>
      </c>
      <c r="AC27" s="123"/>
      <c r="AD27" s="131">
        <f t="shared" si="3"/>
        <v>26</v>
      </c>
      <c r="AE27" s="132">
        <f t="shared" si="4"/>
        <v>25</v>
      </c>
      <c r="AF27" s="133">
        <f t="shared" si="5"/>
        <v>1</v>
      </c>
      <c r="AG27" s="134">
        <f t="shared" si="6"/>
        <v>-870</v>
      </c>
    </row>
    <row r="28" spans="1:33" x14ac:dyDescent="0.25">
      <c r="A28" s="485"/>
      <c r="B28" s="128" t="s">
        <v>75</v>
      </c>
      <c r="C28" s="130">
        <f>EVALUACIÓN!C225</f>
        <v>-80</v>
      </c>
      <c r="D28" s="130">
        <f>EVALUACIÓN!D225</f>
        <v>-20</v>
      </c>
      <c r="E28" s="130">
        <f>EVALUACIÓN!E225</f>
        <v>-30</v>
      </c>
      <c r="F28" s="130">
        <f>EVALUACIÓN!F225</f>
        <v>-60</v>
      </c>
      <c r="G28" s="130">
        <f>EVALUACIÓN!G225</f>
        <v>-20</v>
      </c>
      <c r="H28" s="130">
        <f>EVALUACIÓN!H225</f>
        <v>-25</v>
      </c>
      <c r="I28" s="130">
        <f>EVALUACIÓN!I225</f>
        <v>-20</v>
      </c>
      <c r="J28" s="130">
        <f>EVALUACIÓN!J225</f>
        <v>-80</v>
      </c>
      <c r="K28" s="130">
        <f>EVALUACIÓN!K225</f>
        <v>-90</v>
      </c>
      <c r="L28" s="130">
        <f>EVALUACIÓN!L225</f>
        <v>-25</v>
      </c>
      <c r="M28" s="130">
        <f>EVALUACIÓN!M225</f>
        <v>-25</v>
      </c>
      <c r="N28" s="130">
        <f>EVALUACIÓN!N225</f>
        <v>-80</v>
      </c>
      <c r="O28" s="130">
        <f>EVALUACIÓN!O225</f>
        <v>-30</v>
      </c>
      <c r="P28" s="130">
        <f>EVALUACIÓN!P225</f>
        <v>-25</v>
      </c>
      <c r="Q28" s="130">
        <f>EVALUACIÓN!Q225</f>
        <v>-30</v>
      </c>
      <c r="R28" s="130">
        <f>EVALUACIÓN!R225</f>
        <v>-25</v>
      </c>
      <c r="S28" s="130">
        <f>EVALUACIÓN!S225</f>
        <v>-30</v>
      </c>
      <c r="T28" s="130">
        <f>EVALUACIÓN!T225</f>
        <v>-80</v>
      </c>
      <c r="U28" s="130">
        <f>EVALUACIÓN!U225</f>
        <v>-5</v>
      </c>
      <c r="V28" s="130">
        <f>EVALUACIÓN!V225</f>
        <v>-40</v>
      </c>
      <c r="W28" s="130">
        <f>EVALUACIÓN!W225</f>
        <v>-25</v>
      </c>
      <c r="X28" s="130">
        <f>EVALUACIÓN!X225</f>
        <v>-30</v>
      </c>
      <c r="Y28" s="130">
        <f>EVALUACIÓN!Y225</f>
        <v>-80</v>
      </c>
      <c r="Z28" s="130">
        <f>EVALUACIÓN!Z225</f>
        <v>-25</v>
      </c>
      <c r="AA28" s="130">
        <f>EVALUACIÓN!AA225</f>
        <v>-60</v>
      </c>
      <c r="AB28" s="130">
        <f>EVALUACIÓN!AB225</f>
        <v>80</v>
      </c>
      <c r="AC28" s="123"/>
      <c r="AD28" s="131">
        <f t="shared" si="3"/>
        <v>26</v>
      </c>
      <c r="AE28" s="132">
        <f t="shared" si="4"/>
        <v>25</v>
      </c>
      <c r="AF28" s="133">
        <f t="shared" si="5"/>
        <v>1</v>
      </c>
      <c r="AG28" s="134">
        <f t="shared" si="6"/>
        <v>-960</v>
      </c>
    </row>
    <row r="29" spans="1:33" x14ac:dyDescent="0.25">
      <c r="A29" s="485"/>
      <c r="B29" s="128" t="s">
        <v>76</v>
      </c>
      <c r="C29" s="130">
        <f>EVALUACIÓN!C234</f>
        <v>-56</v>
      </c>
      <c r="D29" s="130">
        <f>EVALUACIÓN!D234</f>
        <v>-3.2</v>
      </c>
      <c r="E29" s="130">
        <f>EVALUACIÓN!E234</f>
        <v>-20</v>
      </c>
      <c r="F29" s="130">
        <f>EVALUACIÓN!F234</f>
        <v>-64</v>
      </c>
      <c r="G29" s="130">
        <f>EVALUACIÓN!G234</f>
        <v>-16</v>
      </c>
      <c r="H29" s="130">
        <f>EVALUACIÓN!H234</f>
        <v>-16</v>
      </c>
      <c r="I29" s="130">
        <f>EVALUACIÓN!I234</f>
        <v>-20</v>
      </c>
      <c r="J29" s="130">
        <f>EVALUACIÓN!J234</f>
        <v>-28</v>
      </c>
      <c r="K29" s="130">
        <f>EVALUACIÓN!K234</f>
        <v>-56</v>
      </c>
      <c r="L29" s="130">
        <f>EVALUACIÓN!L234</f>
        <v>-5.6000000000000005</v>
      </c>
      <c r="M29" s="130">
        <f>EVALUACIÓN!M234</f>
        <v>-64</v>
      </c>
      <c r="N29" s="130">
        <f>EVALUACIÓN!N234</f>
        <v>-56</v>
      </c>
      <c r="O29" s="130">
        <f>EVALUACIÓN!O234</f>
        <v>-64</v>
      </c>
      <c r="P29" s="130">
        <f>EVALUACIÓN!P234</f>
        <v>-64</v>
      </c>
      <c r="Q29" s="130">
        <f>EVALUACIÓN!Q234</f>
        <v>-4</v>
      </c>
      <c r="R29" s="130">
        <f>EVALUACIÓN!R234</f>
        <v>-4</v>
      </c>
      <c r="S29" s="130">
        <f>EVALUACIÓN!S234</f>
        <v>-4</v>
      </c>
      <c r="T29" s="130">
        <f>EVALUACIÓN!T234</f>
        <v>-40</v>
      </c>
      <c r="U29" s="130">
        <f>EVALUACIÓN!U234</f>
        <v>-24</v>
      </c>
      <c r="V29" s="130">
        <f>EVALUACIÓN!V234</f>
        <v>-24</v>
      </c>
      <c r="W29" s="130">
        <f>EVALUACIÓN!W234</f>
        <v>-3.2</v>
      </c>
      <c r="X29" s="130">
        <f>EVALUACIÓN!X234</f>
        <v>-16</v>
      </c>
      <c r="Y29" s="130">
        <f>EVALUACIÓN!Y234</f>
        <v>-56</v>
      </c>
      <c r="Z29" s="130">
        <f>EVALUACIÓN!Z234</f>
        <v>-48</v>
      </c>
      <c r="AA29" s="130">
        <f>EVALUACIÓN!AA234</f>
        <v>-40</v>
      </c>
      <c r="AB29" s="130">
        <f>EVALUACIÓN!AB234</f>
        <v>64</v>
      </c>
      <c r="AC29" s="123"/>
      <c r="AD29" s="131">
        <f t="shared" si="3"/>
        <v>26</v>
      </c>
      <c r="AE29" s="132">
        <f t="shared" si="4"/>
        <v>25</v>
      </c>
      <c r="AF29" s="133">
        <f t="shared" si="5"/>
        <v>1</v>
      </c>
      <c r="AG29" s="134">
        <f t="shared" si="6"/>
        <v>-732</v>
      </c>
    </row>
    <row r="30" spans="1:33" x14ac:dyDescent="0.25">
      <c r="A30" s="485"/>
      <c r="B30" s="128" t="s">
        <v>97</v>
      </c>
      <c r="C30" s="130">
        <f>EVALUACIÓN!C243</f>
        <v>-60</v>
      </c>
      <c r="D30" s="130">
        <f>EVALUACIÓN!D243</f>
        <v>-70</v>
      </c>
      <c r="E30" s="130">
        <f>EVALUACIÓN!E243</f>
        <v>-35</v>
      </c>
      <c r="F30" s="130">
        <f>EVALUACIÓN!F243</f>
        <v>-25</v>
      </c>
      <c r="G30" s="130">
        <f>EVALUACIÓN!G243</f>
        <v>0</v>
      </c>
      <c r="H30" s="130">
        <f>EVALUACIÓN!H243</f>
        <v>-35</v>
      </c>
      <c r="I30" s="130">
        <f>EVALUACIÓN!I243</f>
        <v>-4</v>
      </c>
      <c r="J30" s="130">
        <f>EVALUACIÓN!J243</f>
        <v>-70</v>
      </c>
      <c r="K30" s="130">
        <f>EVALUACIÓN!K243</f>
        <v>-80</v>
      </c>
      <c r="L30" s="130">
        <f>EVALUACIÓN!L243</f>
        <v>-6.0000000000000009</v>
      </c>
      <c r="M30" s="130">
        <f>EVALUACIÓN!M243</f>
        <v>-80</v>
      </c>
      <c r="N30" s="130">
        <f>EVALUACIÓN!N243</f>
        <v>-5</v>
      </c>
      <c r="O30" s="130">
        <f>EVALUACIÓN!O243</f>
        <v>-5</v>
      </c>
      <c r="P30" s="130">
        <f>EVALUACIÓN!P243</f>
        <v>-60</v>
      </c>
      <c r="Q30" s="130">
        <f>EVALUACIÓN!Q243</f>
        <v>-6.0000000000000009</v>
      </c>
      <c r="R30" s="130">
        <f>EVALUACIÓN!R243</f>
        <v>-80</v>
      </c>
      <c r="S30" s="130">
        <f>EVALUACIÓN!S243</f>
        <v>-5</v>
      </c>
      <c r="T30" s="130">
        <f>EVALUACIÓN!T243</f>
        <v>-5</v>
      </c>
      <c r="U30" s="130">
        <f>EVALUACIÓN!U243</f>
        <v>-5</v>
      </c>
      <c r="V30" s="130">
        <f>EVALUACIÓN!V243</f>
        <v>-25</v>
      </c>
      <c r="W30" s="130">
        <f>EVALUACIÓN!W243</f>
        <v>-25</v>
      </c>
      <c r="X30" s="130">
        <f>EVALUACIÓN!X243</f>
        <v>-25</v>
      </c>
      <c r="Y30" s="130">
        <f>EVALUACIÓN!Y243</f>
        <v>-70</v>
      </c>
      <c r="Z30" s="130">
        <f>EVALUACIÓN!Z243</f>
        <v>-35</v>
      </c>
      <c r="AA30" s="130">
        <f>EVALUACIÓN!AA243</f>
        <v>-30</v>
      </c>
      <c r="AB30" s="130">
        <f>EVALUACIÓN!AB243</f>
        <v>90</v>
      </c>
      <c r="AC30" s="123"/>
      <c r="AD30" s="131">
        <f t="shared" si="3"/>
        <v>25</v>
      </c>
      <c r="AE30" s="132">
        <f t="shared" si="4"/>
        <v>24</v>
      </c>
      <c r="AF30" s="133">
        <f t="shared" si="5"/>
        <v>1</v>
      </c>
      <c r="AG30" s="134">
        <f t="shared" si="6"/>
        <v>-756</v>
      </c>
    </row>
    <row r="31" spans="1:33" ht="42" x14ac:dyDescent="0.25">
      <c r="A31" s="466" t="s">
        <v>77</v>
      </c>
      <c r="B31" s="135" t="s">
        <v>78</v>
      </c>
      <c r="C31" s="130">
        <f>EVALUACIÓN!C252</f>
        <v>-36</v>
      </c>
      <c r="D31" s="130">
        <f>EVALUACIÓN!D252</f>
        <v>0</v>
      </c>
      <c r="E31" s="130">
        <f>EVALUACIÓN!E252</f>
        <v>0</v>
      </c>
      <c r="F31" s="130">
        <f>EVALUACIÓN!F252</f>
        <v>0</v>
      </c>
      <c r="G31" s="130">
        <f>EVALUACIÓN!G252</f>
        <v>0</v>
      </c>
      <c r="H31" s="130">
        <f>EVALUACIÓN!H252</f>
        <v>0</v>
      </c>
      <c r="I31" s="130">
        <f>EVALUACIÓN!I252</f>
        <v>0</v>
      </c>
      <c r="J31" s="130">
        <f>EVALUACIÓN!J252</f>
        <v>0</v>
      </c>
      <c r="K31" s="130">
        <f>EVALUACIÓN!K252</f>
        <v>-54</v>
      </c>
      <c r="L31" s="130">
        <f>EVALUACIÓN!L252</f>
        <v>-18</v>
      </c>
      <c r="M31" s="130">
        <f>EVALUACIÓN!M252</f>
        <v>-48</v>
      </c>
      <c r="N31" s="130">
        <f>EVALUACIÓN!N252</f>
        <v>0</v>
      </c>
      <c r="O31" s="130">
        <f>EVALUACIÓN!O252</f>
        <v>0</v>
      </c>
      <c r="P31" s="130">
        <f>EVALUACIÓN!P252</f>
        <v>-21</v>
      </c>
      <c r="Q31" s="130">
        <f>EVALUACIÓN!Q252</f>
        <v>0</v>
      </c>
      <c r="R31" s="130">
        <f>EVALUACIÓN!R252</f>
        <v>0</v>
      </c>
      <c r="S31" s="130">
        <f>EVALUACIÓN!S252</f>
        <v>0</v>
      </c>
      <c r="T31" s="130">
        <f>EVALUACIÓN!T252</f>
        <v>0</v>
      </c>
      <c r="U31" s="130">
        <f>EVALUACIÓN!U252</f>
        <v>0</v>
      </c>
      <c r="V31" s="130">
        <f>EVALUACIÓN!V252</f>
        <v>-42</v>
      </c>
      <c r="W31" s="130">
        <f>EVALUACIÓN!W252</f>
        <v>-3.6000000000000005</v>
      </c>
      <c r="X31" s="130">
        <f>EVALUACIÓN!X252</f>
        <v>0</v>
      </c>
      <c r="Y31" s="130">
        <f>EVALUACIÓN!Y252</f>
        <v>0</v>
      </c>
      <c r="Z31" s="130">
        <f>EVALUACIÓN!Z252</f>
        <v>0</v>
      </c>
      <c r="AA31" s="130">
        <f>EVALUACIÓN!AA252</f>
        <v>0</v>
      </c>
      <c r="AB31" s="130">
        <f>EVALUACIÓN!AB252</f>
        <v>0</v>
      </c>
      <c r="AC31" s="123"/>
      <c r="AD31" s="131">
        <f t="shared" si="3"/>
        <v>7</v>
      </c>
      <c r="AE31" s="132">
        <f t="shared" si="4"/>
        <v>7</v>
      </c>
      <c r="AF31" s="133">
        <f t="shared" si="5"/>
        <v>0</v>
      </c>
      <c r="AG31" s="134">
        <f t="shared" si="6"/>
        <v>-222.6</v>
      </c>
    </row>
    <row r="32" spans="1:33" x14ac:dyDescent="0.25">
      <c r="A32" s="467"/>
      <c r="B32" s="135" t="s">
        <v>79</v>
      </c>
      <c r="C32" s="130">
        <f>EVALUACIÓN!C261</f>
        <v>56</v>
      </c>
      <c r="D32" s="130">
        <f>EVALUACIÓN!D261</f>
        <v>0</v>
      </c>
      <c r="E32" s="130">
        <f>EVALUACIÓN!E261</f>
        <v>24</v>
      </c>
      <c r="F32" s="130">
        <f>EVALUACIÓN!F261</f>
        <v>0</v>
      </c>
      <c r="G32" s="130">
        <f>EVALUACIÓN!G261</f>
        <v>40</v>
      </c>
      <c r="H32" s="130">
        <f>EVALUACIÓN!H261</f>
        <v>56</v>
      </c>
      <c r="I32" s="130">
        <f>EVALUACIÓN!I261</f>
        <v>56</v>
      </c>
      <c r="J32" s="130">
        <f>EVALUACIÓN!J261</f>
        <v>56</v>
      </c>
      <c r="K32" s="130">
        <f>EVALUACIÓN!K261</f>
        <v>64</v>
      </c>
      <c r="L32" s="130">
        <f>EVALUACIÓN!L261</f>
        <v>56</v>
      </c>
      <c r="M32" s="130">
        <f>EVALUACIÓN!M261</f>
        <v>56</v>
      </c>
      <c r="N32" s="130">
        <f>EVALUACIÓN!N261</f>
        <v>48</v>
      </c>
      <c r="O32" s="130">
        <f>EVALUACIÓN!O261</f>
        <v>48</v>
      </c>
      <c r="P32" s="130">
        <f>EVALUACIÓN!P261</f>
        <v>48</v>
      </c>
      <c r="Q32" s="130">
        <f>EVALUACIÓN!Q261</f>
        <v>48</v>
      </c>
      <c r="R32" s="130">
        <f>EVALUACIÓN!R261</f>
        <v>48</v>
      </c>
      <c r="S32" s="130">
        <f>EVALUACIÓN!S261</f>
        <v>48</v>
      </c>
      <c r="T32" s="130">
        <f>EVALUACIÓN!T261</f>
        <v>64</v>
      </c>
      <c r="U32" s="130">
        <f>EVALUACIÓN!U261</f>
        <v>56</v>
      </c>
      <c r="V32" s="130">
        <f>EVALUACIÓN!V261</f>
        <v>48</v>
      </c>
      <c r="W32" s="130">
        <f>EVALUACIÓN!W261</f>
        <v>56</v>
      </c>
      <c r="X32" s="130">
        <f>EVALUACIÓN!X261</f>
        <v>48</v>
      </c>
      <c r="Y32" s="130">
        <f>EVALUACIÓN!Y261</f>
        <v>48</v>
      </c>
      <c r="Z32" s="130">
        <f>EVALUACIÓN!Z261</f>
        <v>48</v>
      </c>
      <c r="AA32" s="130">
        <f>EVALUACIÓN!AA261</f>
        <v>64</v>
      </c>
      <c r="AB32" s="130">
        <f>EVALUACIÓN!AB261</f>
        <v>0</v>
      </c>
      <c r="AC32" s="123"/>
      <c r="AD32" s="131">
        <f t="shared" si="3"/>
        <v>23</v>
      </c>
      <c r="AE32" s="132">
        <f t="shared" si="4"/>
        <v>0</v>
      </c>
      <c r="AF32" s="133">
        <f t="shared" si="5"/>
        <v>23</v>
      </c>
      <c r="AG32" s="134">
        <f t="shared" si="6"/>
        <v>1184</v>
      </c>
    </row>
    <row r="33" spans="1:33" ht="21" x14ac:dyDescent="0.25">
      <c r="A33" s="467"/>
      <c r="B33" s="135" t="s">
        <v>80</v>
      </c>
      <c r="C33" s="130">
        <f>EVALUACIÓN!C270</f>
        <v>36</v>
      </c>
      <c r="D33" s="130">
        <f>EVALUACIÓN!D270</f>
        <v>15</v>
      </c>
      <c r="E33" s="130">
        <f>EVALUACIÓN!E270</f>
        <v>15</v>
      </c>
      <c r="F33" s="130">
        <f>EVALUACIÓN!F270</f>
        <v>0</v>
      </c>
      <c r="G33" s="130">
        <f>EVALUACIÓN!G270</f>
        <v>0</v>
      </c>
      <c r="H33" s="130">
        <f>EVALUACIÓN!H270</f>
        <v>42</v>
      </c>
      <c r="I33" s="130">
        <f>EVALUACIÓN!I270</f>
        <v>36</v>
      </c>
      <c r="J33" s="130">
        <f>EVALUACIÓN!J270</f>
        <v>42</v>
      </c>
      <c r="K33" s="130">
        <f>EVALUACIÓN!K270</f>
        <v>15</v>
      </c>
      <c r="L33" s="130">
        <f>EVALUACIÓN!L270</f>
        <v>36</v>
      </c>
      <c r="M33" s="130">
        <f>EVALUACIÓN!M270</f>
        <v>42</v>
      </c>
      <c r="N33" s="130">
        <f>EVALUACIÓN!N270</f>
        <v>42</v>
      </c>
      <c r="O33" s="130">
        <f>EVALUACIÓN!O270</f>
        <v>30</v>
      </c>
      <c r="P33" s="130">
        <f>EVALUACIÓN!P270</f>
        <v>36</v>
      </c>
      <c r="Q33" s="130">
        <f>EVALUACIÓN!Q270</f>
        <v>36</v>
      </c>
      <c r="R33" s="130">
        <f>EVALUACIÓN!R270</f>
        <v>36</v>
      </c>
      <c r="S33" s="130">
        <f>EVALUACIÓN!S270</f>
        <v>42</v>
      </c>
      <c r="T33" s="130">
        <f>EVALUACIÓN!T270</f>
        <v>48</v>
      </c>
      <c r="U33" s="130">
        <f>EVALUACIÓN!U270</f>
        <v>36</v>
      </c>
      <c r="V33" s="130">
        <f>EVALUACIÓN!V270</f>
        <v>42</v>
      </c>
      <c r="W33" s="130">
        <f>EVALUACIÓN!W270</f>
        <v>36</v>
      </c>
      <c r="X33" s="130">
        <f>EVALUACIÓN!X270</f>
        <v>0</v>
      </c>
      <c r="Y33" s="130">
        <f>EVALUACIÓN!Y270</f>
        <v>36</v>
      </c>
      <c r="Z33" s="130">
        <f>EVALUACIÓN!Z270</f>
        <v>36</v>
      </c>
      <c r="AA33" s="130">
        <f>EVALUACIÓN!AA270</f>
        <v>48</v>
      </c>
      <c r="AB33" s="130">
        <f>EVALUACIÓN!AB270</f>
        <v>0</v>
      </c>
      <c r="AC33" s="123"/>
      <c r="AD33" s="131">
        <f t="shared" si="3"/>
        <v>22</v>
      </c>
      <c r="AE33" s="132">
        <f t="shared" si="4"/>
        <v>0</v>
      </c>
      <c r="AF33" s="133">
        <f t="shared" si="5"/>
        <v>22</v>
      </c>
      <c r="AG33" s="134">
        <f t="shared" si="6"/>
        <v>783</v>
      </c>
    </row>
    <row r="34" spans="1:33" ht="21" x14ac:dyDescent="0.25">
      <c r="A34" s="467"/>
      <c r="B34" s="128" t="s">
        <v>81</v>
      </c>
      <c r="C34" s="130">
        <f>EVALUACIÓN!C279</f>
        <v>-30</v>
      </c>
      <c r="D34" s="130">
        <f>EVALUACIÓN!D279</f>
        <v>-4</v>
      </c>
      <c r="E34" s="130">
        <f>EVALUACIÓN!E279</f>
        <v>-30</v>
      </c>
      <c r="F34" s="130">
        <f>EVALUACIÓN!F279</f>
        <v>-25</v>
      </c>
      <c r="G34" s="130">
        <f>EVALUACIÓN!G279</f>
        <v>-30</v>
      </c>
      <c r="H34" s="130">
        <f>EVALUACIÓN!H279</f>
        <v>-60</v>
      </c>
      <c r="I34" s="130">
        <f>EVALUACIÓN!I279</f>
        <v>-30</v>
      </c>
      <c r="J34" s="130">
        <f>EVALUACIÓN!J279</f>
        <v>-30</v>
      </c>
      <c r="K34" s="130">
        <f>EVALUACIÓN!K279</f>
        <v>-50</v>
      </c>
      <c r="L34" s="130">
        <f>EVALUACIÓN!L279</f>
        <v>-30</v>
      </c>
      <c r="M34" s="130">
        <f>EVALUACIÓN!M279</f>
        <v>-30</v>
      </c>
      <c r="N34" s="130">
        <f>EVALUACIÓN!N279</f>
        <v>-70</v>
      </c>
      <c r="O34" s="130">
        <f>EVALUACIÓN!O279</f>
        <v>-25</v>
      </c>
      <c r="P34" s="130">
        <f>EVALUACIÓN!P279</f>
        <v>-30</v>
      </c>
      <c r="Q34" s="130">
        <f>EVALUACIÓN!Q279</f>
        <v>-30</v>
      </c>
      <c r="R34" s="130">
        <f>EVALUACIÓN!R279</f>
        <v>-25</v>
      </c>
      <c r="S34" s="130">
        <f>EVALUACIÓN!S279</f>
        <v>-60</v>
      </c>
      <c r="T34" s="130">
        <f>EVALUACIÓN!T279</f>
        <v>-60</v>
      </c>
      <c r="U34" s="130">
        <f>EVALUACIÓN!U279</f>
        <v>-30</v>
      </c>
      <c r="V34" s="130">
        <f>EVALUACIÓN!V279</f>
        <v>-60</v>
      </c>
      <c r="W34" s="130">
        <f>EVALUACIÓN!W279</f>
        <v>-25</v>
      </c>
      <c r="X34" s="130">
        <f>EVALUACIÓN!X279</f>
        <v>-60</v>
      </c>
      <c r="Y34" s="130">
        <f>EVALUACIÓN!Y279</f>
        <v>-25</v>
      </c>
      <c r="Z34" s="130">
        <f>EVALUACIÓN!Z279</f>
        <v>-60</v>
      </c>
      <c r="AA34" s="130">
        <f>EVALUACIÓN!AA279</f>
        <v>-30</v>
      </c>
      <c r="AB34" s="130">
        <f>EVALUACIÓN!AB279</f>
        <v>0</v>
      </c>
      <c r="AC34" s="123"/>
      <c r="AD34" s="131">
        <f t="shared" si="3"/>
        <v>25</v>
      </c>
      <c r="AE34" s="132">
        <f t="shared" si="4"/>
        <v>25</v>
      </c>
      <c r="AF34" s="133">
        <f t="shared" si="5"/>
        <v>0</v>
      </c>
      <c r="AG34" s="134">
        <f t="shared" si="6"/>
        <v>-939</v>
      </c>
    </row>
    <row r="35" spans="1:33" ht="21" x14ac:dyDescent="0.25">
      <c r="A35" s="467"/>
      <c r="B35" s="128" t="s">
        <v>90</v>
      </c>
      <c r="C35" s="130">
        <f>EVALUACIÓN!C288</f>
        <v>-15</v>
      </c>
      <c r="D35" s="130">
        <f>EVALUACIÓN!D288</f>
        <v>0</v>
      </c>
      <c r="E35" s="130">
        <f>EVALUACIÓN!E288</f>
        <v>0</v>
      </c>
      <c r="F35" s="130">
        <f>EVALUACIÓN!F288</f>
        <v>0</v>
      </c>
      <c r="G35" s="130">
        <f>EVALUACIÓN!G288</f>
        <v>-2</v>
      </c>
      <c r="H35" s="130">
        <f>EVALUACIÓN!H288</f>
        <v>-2.5</v>
      </c>
      <c r="I35" s="130">
        <f>EVALUACIÓN!I288</f>
        <v>0</v>
      </c>
      <c r="J35" s="130">
        <f>EVALUACIÓN!J288</f>
        <v>0</v>
      </c>
      <c r="K35" s="130">
        <f>EVALUACIÓN!K288</f>
        <v>-40</v>
      </c>
      <c r="L35" s="130">
        <f>EVALUACIÓN!L288</f>
        <v>-30</v>
      </c>
      <c r="M35" s="130">
        <f>EVALUACIÓN!M288</f>
        <v>-10</v>
      </c>
      <c r="N35" s="130">
        <f>EVALUACIÓN!N288</f>
        <v>-45</v>
      </c>
      <c r="O35" s="130">
        <f>EVALUACIÓN!O288</f>
        <v>0</v>
      </c>
      <c r="P35" s="130">
        <f>EVALUACIÓN!P288</f>
        <v>-15</v>
      </c>
      <c r="Q35" s="130">
        <f>EVALUACIÓN!Q288</f>
        <v>-17.5</v>
      </c>
      <c r="R35" s="130">
        <f>EVALUACIÓN!R288</f>
        <v>-15</v>
      </c>
      <c r="S35" s="130">
        <f>EVALUACIÓN!S288</f>
        <v>0</v>
      </c>
      <c r="T35" s="130">
        <f>EVALUACIÓN!T288</f>
        <v>0</v>
      </c>
      <c r="U35" s="130">
        <f>EVALUACIÓN!U288</f>
        <v>0</v>
      </c>
      <c r="V35" s="130">
        <f>EVALUACIÓN!V288</f>
        <v>-17.5</v>
      </c>
      <c r="W35" s="130">
        <f>EVALUACIÓN!W288</f>
        <v>0</v>
      </c>
      <c r="X35" s="130">
        <f>EVALUACIÓN!X288</f>
        <v>0</v>
      </c>
      <c r="Y35" s="130">
        <f>EVALUACIÓN!Y288</f>
        <v>-45</v>
      </c>
      <c r="Z35" s="130">
        <f>EVALUACIÓN!Z288</f>
        <v>0</v>
      </c>
      <c r="AA35" s="130">
        <f>EVALUACIÓN!AA288</f>
        <v>-15</v>
      </c>
      <c r="AB35" s="130">
        <f>EVALUACIÓN!AB288</f>
        <v>4</v>
      </c>
      <c r="AC35" s="123"/>
      <c r="AD35" s="131">
        <f t="shared" si="3"/>
        <v>14</v>
      </c>
      <c r="AE35" s="132">
        <f t="shared" si="4"/>
        <v>13</v>
      </c>
      <c r="AF35" s="133">
        <f t="shared" si="5"/>
        <v>1</v>
      </c>
      <c r="AG35" s="134">
        <f t="shared" si="6"/>
        <v>-265.5</v>
      </c>
    </row>
    <row r="36" spans="1:33" ht="42" x14ac:dyDescent="0.25">
      <c r="A36" s="467"/>
      <c r="B36" s="135" t="s">
        <v>82</v>
      </c>
      <c r="C36" s="130">
        <f>EVALUACIÓN!C297</f>
        <v>-21</v>
      </c>
      <c r="D36" s="130">
        <f>EVALUACIÓN!D297</f>
        <v>0</v>
      </c>
      <c r="E36" s="130">
        <f>EVALUACIÓN!E297</f>
        <v>0</v>
      </c>
      <c r="F36" s="130">
        <f>EVALUACIÓN!F297</f>
        <v>0</v>
      </c>
      <c r="G36" s="130">
        <f>EVALUACIÓN!G297</f>
        <v>0</v>
      </c>
      <c r="H36" s="130">
        <f>EVALUACIÓN!H297</f>
        <v>0</v>
      </c>
      <c r="I36" s="130">
        <f>EVALUACIÓN!I297</f>
        <v>0</v>
      </c>
      <c r="J36" s="130">
        <f>EVALUACIÓN!J297</f>
        <v>-21</v>
      </c>
      <c r="K36" s="130">
        <f>EVALUACIÓN!K297</f>
        <v>0</v>
      </c>
      <c r="L36" s="130">
        <f>EVALUACIÓN!L297</f>
        <v>0</v>
      </c>
      <c r="M36" s="130">
        <f>EVALUACIÓN!M297</f>
        <v>-21</v>
      </c>
      <c r="N36" s="130">
        <f>EVALUACIÓN!N297</f>
        <v>0</v>
      </c>
      <c r="O36" s="130">
        <f>EVALUACIÓN!O297</f>
        <v>0</v>
      </c>
      <c r="P36" s="130">
        <f>EVALUACIÓN!P297</f>
        <v>-21</v>
      </c>
      <c r="Q36" s="130">
        <f>EVALUACIÓN!Q297</f>
        <v>-21</v>
      </c>
      <c r="R36" s="130">
        <f>EVALUACIÓN!R297</f>
        <v>-21</v>
      </c>
      <c r="S36" s="130">
        <f>EVALUACIÓN!S297</f>
        <v>0</v>
      </c>
      <c r="T36" s="130">
        <f>EVALUACIÓN!T297</f>
        <v>0</v>
      </c>
      <c r="U36" s="130">
        <f>EVALUACIÓN!U297</f>
        <v>0</v>
      </c>
      <c r="V36" s="130">
        <f>EVALUACIÓN!V297</f>
        <v>0</v>
      </c>
      <c r="W36" s="130">
        <f>EVALUACIÓN!W297</f>
        <v>0</v>
      </c>
      <c r="X36" s="130">
        <f>EVALUACIÓN!X297</f>
        <v>0</v>
      </c>
      <c r="Y36" s="130">
        <f>EVALUACIÓN!Y297</f>
        <v>0</v>
      </c>
      <c r="Z36" s="130">
        <f>EVALUACIÓN!Z297</f>
        <v>0</v>
      </c>
      <c r="AA36" s="130">
        <f>EVALUACIÓN!AA297</f>
        <v>0</v>
      </c>
      <c r="AB36" s="130">
        <f>EVALUACIÓN!AB297</f>
        <v>0</v>
      </c>
      <c r="AC36" s="123"/>
      <c r="AD36" s="131">
        <f t="shared" si="3"/>
        <v>6</v>
      </c>
      <c r="AE36" s="132">
        <f t="shared" si="4"/>
        <v>6</v>
      </c>
      <c r="AF36" s="133">
        <f t="shared" si="5"/>
        <v>0</v>
      </c>
      <c r="AG36" s="134">
        <f t="shared" si="6"/>
        <v>-126</v>
      </c>
    </row>
    <row r="37" spans="1:33" x14ac:dyDescent="0.25">
      <c r="A37" s="467"/>
      <c r="B37" s="135" t="s">
        <v>83</v>
      </c>
      <c r="C37" s="130">
        <f>EVALUACIÓN!C306</f>
        <v>-48</v>
      </c>
      <c r="D37" s="130">
        <f>EVALUACIÓN!D306</f>
        <v>-12</v>
      </c>
      <c r="E37" s="130">
        <f>EVALUACIÓN!E306</f>
        <v>-30</v>
      </c>
      <c r="F37" s="130">
        <f>EVALUACIÓN!F306</f>
        <v>-18</v>
      </c>
      <c r="G37" s="130">
        <f>EVALUACIÓN!G306</f>
        <v>-2.4000000000000004</v>
      </c>
      <c r="H37" s="130">
        <f>EVALUACIÓN!H306</f>
        <v>-15</v>
      </c>
      <c r="I37" s="130">
        <f>EVALUACIÓN!I306</f>
        <v>-15</v>
      </c>
      <c r="J37" s="130">
        <f>EVALUACIÓN!J306</f>
        <v>-15</v>
      </c>
      <c r="K37" s="130">
        <f>EVALUACIÓN!K306</f>
        <v>-54</v>
      </c>
      <c r="L37" s="130">
        <f>EVALUACIÓN!L306</f>
        <v>-42</v>
      </c>
      <c r="M37" s="130">
        <f>EVALUACIÓN!M306</f>
        <v>-54</v>
      </c>
      <c r="N37" s="130">
        <f>EVALUACIÓN!N306</f>
        <v>0</v>
      </c>
      <c r="O37" s="130">
        <f>EVALUACIÓN!O306</f>
        <v>-18</v>
      </c>
      <c r="P37" s="130">
        <f>EVALUACIÓN!P306</f>
        <v>-48</v>
      </c>
      <c r="Q37" s="130">
        <f>EVALUACIÓN!Q306</f>
        <v>-48</v>
      </c>
      <c r="R37" s="130">
        <f>EVALUACIÓN!R306</f>
        <v>-15</v>
      </c>
      <c r="S37" s="130">
        <f>EVALUACIÓN!S306</f>
        <v>-48</v>
      </c>
      <c r="T37" s="130">
        <f>EVALUACIÓN!T306</f>
        <v>-60</v>
      </c>
      <c r="U37" s="130">
        <f>EVALUACIÓN!U306</f>
        <v>-15</v>
      </c>
      <c r="V37" s="130">
        <f>EVALUACIÓN!V306</f>
        <v>-54</v>
      </c>
      <c r="W37" s="130">
        <f>EVALUACIÓN!W306</f>
        <v>0</v>
      </c>
      <c r="X37" s="130">
        <f>EVALUACIÓN!X306</f>
        <v>0</v>
      </c>
      <c r="Y37" s="130">
        <f>EVALUACIÓN!Y306</f>
        <v>0</v>
      </c>
      <c r="Z37" s="130">
        <f>EVALUACIÓN!Z306</f>
        <v>0</v>
      </c>
      <c r="AA37" s="130">
        <f>EVALUACIÓN!AA306</f>
        <v>0</v>
      </c>
      <c r="AB37" s="130">
        <f>EVALUACIÓN!AB306</f>
        <v>42</v>
      </c>
      <c r="AC37" s="123"/>
      <c r="AD37" s="131">
        <f t="shared" si="3"/>
        <v>20</v>
      </c>
      <c r="AE37" s="132">
        <f t="shared" si="4"/>
        <v>19</v>
      </c>
      <c r="AF37" s="133">
        <f t="shared" si="5"/>
        <v>1</v>
      </c>
      <c r="AG37" s="134">
        <f t="shared" si="6"/>
        <v>-569.4</v>
      </c>
    </row>
    <row r="38" spans="1:33" x14ac:dyDescent="0.25">
      <c r="A38" s="467"/>
      <c r="B38" s="135" t="s">
        <v>84</v>
      </c>
      <c r="C38" s="130">
        <f>EVALUACIÓN!C315</f>
        <v>-2</v>
      </c>
      <c r="D38" s="130">
        <f>EVALUACIÓN!D315</f>
        <v>0</v>
      </c>
      <c r="E38" s="130">
        <f>EVALUACIÓN!E315</f>
        <v>0</v>
      </c>
      <c r="F38" s="130">
        <f>EVALUACIÓN!F315</f>
        <v>0</v>
      </c>
      <c r="G38" s="130">
        <f>EVALUACIÓN!G315</f>
        <v>0</v>
      </c>
      <c r="H38" s="130">
        <f>EVALUACIÓN!H315</f>
        <v>0</v>
      </c>
      <c r="I38" s="130">
        <f>EVALUACIÓN!I315</f>
        <v>0</v>
      </c>
      <c r="J38" s="130">
        <f>EVALUACIÓN!J315</f>
        <v>0</v>
      </c>
      <c r="K38" s="130">
        <f>EVALUACIÓN!K315</f>
        <v>-12</v>
      </c>
      <c r="L38" s="130">
        <f>EVALUACIÓN!L315</f>
        <v>0</v>
      </c>
      <c r="M38" s="130">
        <f>EVALUACIÓN!M315</f>
        <v>-12</v>
      </c>
      <c r="N38" s="130">
        <f>EVALUACIÓN!N315</f>
        <v>0</v>
      </c>
      <c r="O38" s="130">
        <f>EVALUACIÓN!O315</f>
        <v>0</v>
      </c>
      <c r="P38" s="130">
        <f>EVALUACIÓN!P315</f>
        <v>0</v>
      </c>
      <c r="Q38" s="130">
        <f>EVALUACIÓN!Q315</f>
        <v>0</v>
      </c>
      <c r="R38" s="130">
        <f>EVALUACIÓN!R315</f>
        <v>0</v>
      </c>
      <c r="S38" s="130">
        <f>EVALUACIÓN!S315</f>
        <v>0</v>
      </c>
      <c r="T38" s="130">
        <f>EVALUACIÓN!T315</f>
        <v>16</v>
      </c>
      <c r="U38" s="130">
        <f>EVALUACIÓN!U315</f>
        <v>0</v>
      </c>
      <c r="V38" s="130">
        <f>EVALUACIÓN!V315</f>
        <v>2.8000000000000003</v>
      </c>
      <c r="W38" s="130">
        <f>EVALUACIÓN!W315</f>
        <v>0</v>
      </c>
      <c r="X38" s="130">
        <f>EVALUACIÓN!X315</f>
        <v>0</v>
      </c>
      <c r="Y38" s="130">
        <f>EVALUACIÓN!Y315</f>
        <v>0</v>
      </c>
      <c r="Z38" s="130">
        <f>EVALUACIÓN!Z315</f>
        <v>0</v>
      </c>
      <c r="AA38" s="130">
        <f>EVALUACIÓN!AA315</f>
        <v>0</v>
      </c>
      <c r="AB38" s="130">
        <f>EVALUACIÓN!AB315</f>
        <v>0</v>
      </c>
      <c r="AC38" s="123"/>
      <c r="AD38" s="131">
        <f t="shared" si="3"/>
        <v>5</v>
      </c>
      <c r="AE38" s="132">
        <f t="shared" si="4"/>
        <v>3</v>
      </c>
      <c r="AF38" s="133">
        <f t="shared" si="5"/>
        <v>2</v>
      </c>
      <c r="AG38" s="134">
        <f t="shared" si="6"/>
        <v>-7.1999999999999993</v>
      </c>
    </row>
    <row r="39" spans="1:33" ht="21" x14ac:dyDescent="0.25">
      <c r="A39" s="468"/>
      <c r="B39" s="128" t="s">
        <v>85</v>
      </c>
      <c r="C39" s="130">
        <f>EVALUACIÓN!C324</f>
        <v>0</v>
      </c>
      <c r="D39" s="130">
        <f>EVALUACIÓN!D324</f>
        <v>0</v>
      </c>
      <c r="E39" s="130">
        <f>EVALUACIÓN!E324</f>
        <v>0</v>
      </c>
      <c r="F39" s="130">
        <f>EVALUACIÓN!F324</f>
        <v>0</v>
      </c>
      <c r="G39" s="130">
        <f>EVALUACIÓN!G324</f>
        <v>0</v>
      </c>
      <c r="H39" s="130">
        <f>EVALUACIÓN!H324</f>
        <v>0</v>
      </c>
      <c r="I39" s="130">
        <f>EVALUACIÓN!I324</f>
        <v>0</v>
      </c>
      <c r="J39" s="130">
        <f>EVALUACIÓN!J324</f>
        <v>0</v>
      </c>
      <c r="K39" s="130">
        <f>EVALUACIÓN!K324</f>
        <v>0</v>
      </c>
      <c r="L39" s="130">
        <f>EVALUACIÓN!L324</f>
        <v>0</v>
      </c>
      <c r="M39" s="130">
        <f>EVALUACIÓN!M324</f>
        <v>0</v>
      </c>
      <c r="N39" s="130">
        <f>EVALUACIÓN!N324</f>
        <v>0</v>
      </c>
      <c r="O39" s="130">
        <f>EVALUACIÓN!O324</f>
        <v>0</v>
      </c>
      <c r="P39" s="130">
        <f>EVALUACIÓN!P324</f>
        <v>0</v>
      </c>
      <c r="Q39" s="130">
        <f>EVALUACIÓN!Q324</f>
        <v>0</v>
      </c>
      <c r="R39" s="130">
        <f>EVALUACIÓN!R324</f>
        <v>0</v>
      </c>
      <c r="S39" s="130">
        <f>EVALUACIÓN!S324</f>
        <v>0</v>
      </c>
      <c r="T39" s="130">
        <f>EVALUACIÓN!T324</f>
        <v>0</v>
      </c>
      <c r="U39" s="130">
        <f>EVALUACIÓN!U324</f>
        <v>0</v>
      </c>
      <c r="V39" s="130">
        <f>EVALUACIÓN!V324</f>
        <v>0</v>
      </c>
      <c r="W39" s="130">
        <f>EVALUACIÓN!W324</f>
        <v>0</v>
      </c>
      <c r="X39" s="130">
        <f>EVALUACIÓN!X324</f>
        <v>0</v>
      </c>
      <c r="Y39" s="130">
        <f>EVALUACIÓN!Y324</f>
        <v>-4.2</v>
      </c>
      <c r="Z39" s="130">
        <f>EVALUACIÓN!Z324</f>
        <v>0</v>
      </c>
      <c r="AA39" s="130">
        <f>EVALUACIÓN!AA324</f>
        <v>0</v>
      </c>
      <c r="AB39" s="130">
        <f>EVALUACIÓN!AB324</f>
        <v>0</v>
      </c>
      <c r="AC39" s="123"/>
      <c r="AD39" s="131">
        <f t="shared" si="3"/>
        <v>1</v>
      </c>
      <c r="AE39" s="132">
        <f t="shared" si="4"/>
        <v>1</v>
      </c>
      <c r="AF39" s="133">
        <f t="shared" si="5"/>
        <v>0</v>
      </c>
      <c r="AG39" s="134">
        <f t="shared" si="6"/>
        <v>-4.2</v>
      </c>
    </row>
    <row r="40" spans="1:33" x14ac:dyDescent="0.25">
      <c r="A40" s="123"/>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336"/>
      <c r="AE40" s="336"/>
      <c r="AF40" s="336"/>
      <c r="AG40" s="336"/>
    </row>
    <row r="41" spans="1:33" ht="21" x14ac:dyDescent="0.25">
      <c r="A41" s="123"/>
      <c r="B41" s="124" t="s">
        <v>148</v>
      </c>
      <c r="C41" s="131">
        <f>C42+C43</f>
        <v>32</v>
      </c>
      <c r="D41" s="131">
        <f t="shared" ref="D41:AB41" si="7">D42+D43</f>
        <v>19</v>
      </c>
      <c r="E41" s="131">
        <f t="shared" si="7"/>
        <v>23</v>
      </c>
      <c r="F41" s="131">
        <f t="shared" si="7"/>
        <v>20</v>
      </c>
      <c r="G41" s="131">
        <f t="shared" si="7"/>
        <v>17</v>
      </c>
      <c r="H41" s="131">
        <f t="shared" si="7"/>
        <v>23</v>
      </c>
      <c r="I41" s="131">
        <f t="shared" si="7"/>
        <v>22</v>
      </c>
      <c r="J41" s="131">
        <f t="shared" si="7"/>
        <v>30</v>
      </c>
      <c r="K41" s="131">
        <f t="shared" si="7"/>
        <v>31</v>
      </c>
      <c r="L41" s="131">
        <f t="shared" si="7"/>
        <v>25</v>
      </c>
      <c r="M41" s="131">
        <f t="shared" si="7"/>
        <v>32</v>
      </c>
      <c r="N41" s="131">
        <f t="shared" si="7"/>
        <v>20</v>
      </c>
      <c r="O41" s="131">
        <f t="shared" si="7"/>
        <v>20</v>
      </c>
      <c r="P41" s="131">
        <f t="shared" si="7"/>
        <v>32</v>
      </c>
      <c r="Q41" s="131">
        <f t="shared" si="7"/>
        <v>31</v>
      </c>
      <c r="R41" s="131">
        <f t="shared" si="7"/>
        <v>27</v>
      </c>
      <c r="S41" s="131">
        <f t="shared" si="7"/>
        <v>20</v>
      </c>
      <c r="T41" s="131">
        <f t="shared" si="7"/>
        <v>22</v>
      </c>
      <c r="U41" s="131">
        <f t="shared" si="7"/>
        <v>23</v>
      </c>
      <c r="V41" s="131">
        <f t="shared" si="7"/>
        <v>25</v>
      </c>
      <c r="W41" s="131">
        <f t="shared" si="7"/>
        <v>17</v>
      </c>
      <c r="X41" s="131">
        <f t="shared" si="7"/>
        <v>16</v>
      </c>
      <c r="Y41" s="131">
        <f t="shared" si="7"/>
        <v>19</v>
      </c>
      <c r="Z41" s="131">
        <f t="shared" si="7"/>
        <v>19</v>
      </c>
      <c r="AA41" s="131">
        <f t="shared" si="7"/>
        <v>22</v>
      </c>
      <c r="AB41" s="131">
        <f t="shared" si="7"/>
        <v>20</v>
      </c>
      <c r="AC41" s="123"/>
      <c r="AD41" s="137">
        <f>SUM(C41:AB41)</f>
        <v>607</v>
      </c>
      <c r="AE41" s="123"/>
      <c r="AF41" s="123"/>
      <c r="AG41" s="123"/>
    </row>
    <row r="42" spans="1:33" x14ac:dyDescent="0.25">
      <c r="A42" s="123"/>
      <c r="B42" s="125" t="s">
        <v>150</v>
      </c>
      <c r="C42" s="132">
        <f>COUNTIF(C4:C39,"&lt;0")</f>
        <v>30</v>
      </c>
      <c r="D42" s="132">
        <f t="shared" ref="D42:AB42" si="8">COUNTIF(D4:D39,"&lt;0")</f>
        <v>18</v>
      </c>
      <c r="E42" s="132">
        <f t="shared" si="8"/>
        <v>21</v>
      </c>
      <c r="F42" s="132">
        <f t="shared" si="8"/>
        <v>20</v>
      </c>
      <c r="G42" s="132">
        <f t="shared" si="8"/>
        <v>16</v>
      </c>
      <c r="H42" s="132">
        <f t="shared" si="8"/>
        <v>21</v>
      </c>
      <c r="I42" s="132">
        <f t="shared" si="8"/>
        <v>20</v>
      </c>
      <c r="J42" s="132">
        <f t="shared" si="8"/>
        <v>28</v>
      </c>
      <c r="K42" s="132">
        <f t="shared" si="8"/>
        <v>29</v>
      </c>
      <c r="L42" s="132">
        <f t="shared" si="8"/>
        <v>23</v>
      </c>
      <c r="M42" s="132">
        <f t="shared" si="8"/>
        <v>30</v>
      </c>
      <c r="N42" s="132">
        <f t="shared" si="8"/>
        <v>18</v>
      </c>
      <c r="O42" s="132">
        <f t="shared" si="8"/>
        <v>18</v>
      </c>
      <c r="P42" s="132">
        <f t="shared" si="8"/>
        <v>30</v>
      </c>
      <c r="Q42" s="132">
        <f t="shared" si="8"/>
        <v>29</v>
      </c>
      <c r="R42" s="132">
        <f t="shared" si="8"/>
        <v>25</v>
      </c>
      <c r="S42" s="132">
        <f t="shared" si="8"/>
        <v>18</v>
      </c>
      <c r="T42" s="132">
        <f t="shared" si="8"/>
        <v>19</v>
      </c>
      <c r="U42" s="132">
        <f t="shared" si="8"/>
        <v>21</v>
      </c>
      <c r="V42" s="132">
        <f t="shared" si="8"/>
        <v>22</v>
      </c>
      <c r="W42" s="132">
        <f t="shared" si="8"/>
        <v>15</v>
      </c>
      <c r="X42" s="132">
        <f t="shared" si="8"/>
        <v>15</v>
      </c>
      <c r="Y42" s="132">
        <f t="shared" si="8"/>
        <v>17</v>
      </c>
      <c r="Z42" s="132">
        <f t="shared" si="8"/>
        <v>17</v>
      </c>
      <c r="AA42" s="132">
        <f t="shared" si="8"/>
        <v>20</v>
      </c>
      <c r="AB42" s="132">
        <f t="shared" si="8"/>
        <v>0</v>
      </c>
      <c r="AC42" s="123"/>
      <c r="AD42" s="123"/>
      <c r="AE42" s="138">
        <f>SUM(AE4:AE40)</f>
        <v>540</v>
      </c>
      <c r="AF42" s="123"/>
      <c r="AG42" s="123"/>
    </row>
    <row r="43" spans="1:33" x14ac:dyDescent="0.25">
      <c r="A43" s="123"/>
      <c r="B43" s="126" t="s">
        <v>149</v>
      </c>
      <c r="C43" s="133">
        <f>COUNTIF(C4:C39,"&gt;0")</f>
        <v>2</v>
      </c>
      <c r="D43" s="133">
        <f t="shared" ref="D43:AB43" si="9">COUNTIF(D4:D39,"&gt;0")</f>
        <v>1</v>
      </c>
      <c r="E43" s="133">
        <f t="shared" si="9"/>
        <v>2</v>
      </c>
      <c r="F43" s="133">
        <f t="shared" si="9"/>
        <v>0</v>
      </c>
      <c r="G43" s="133">
        <f t="shared" si="9"/>
        <v>1</v>
      </c>
      <c r="H43" s="133">
        <f t="shared" si="9"/>
        <v>2</v>
      </c>
      <c r="I43" s="133">
        <f t="shared" si="9"/>
        <v>2</v>
      </c>
      <c r="J43" s="133">
        <f t="shared" si="9"/>
        <v>2</v>
      </c>
      <c r="K43" s="133">
        <f t="shared" si="9"/>
        <v>2</v>
      </c>
      <c r="L43" s="133">
        <f t="shared" si="9"/>
        <v>2</v>
      </c>
      <c r="M43" s="133">
        <f t="shared" si="9"/>
        <v>2</v>
      </c>
      <c r="N43" s="133">
        <f t="shared" si="9"/>
        <v>2</v>
      </c>
      <c r="O43" s="133">
        <f t="shared" si="9"/>
        <v>2</v>
      </c>
      <c r="P43" s="133">
        <f t="shared" si="9"/>
        <v>2</v>
      </c>
      <c r="Q43" s="133">
        <f t="shared" si="9"/>
        <v>2</v>
      </c>
      <c r="R43" s="133">
        <f t="shared" si="9"/>
        <v>2</v>
      </c>
      <c r="S43" s="133">
        <f t="shared" si="9"/>
        <v>2</v>
      </c>
      <c r="T43" s="133">
        <f t="shared" si="9"/>
        <v>3</v>
      </c>
      <c r="U43" s="133">
        <f t="shared" si="9"/>
        <v>2</v>
      </c>
      <c r="V43" s="133">
        <f t="shared" si="9"/>
        <v>3</v>
      </c>
      <c r="W43" s="133">
        <f t="shared" si="9"/>
        <v>2</v>
      </c>
      <c r="X43" s="133">
        <f t="shared" si="9"/>
        <v>1</v>
      </c>
      <c r="Y43" s="133">
        <f t="shared" si="9"/>
        <v>2</v>
      </c>
      <c r="Z43" s="133">
        <f t="shared" si="9"/>
        <v>2</v>
      </c>
      <c r="AA43" s="133">
        <f t="shared" si="9"/>
        <v>2</v>
      </c>
      <c r="AB43" s="133">
        <f t="shared" si="9"/>
        <v>20</v>
      </c>
      <c r="AC43" s="123"/>
      <c r="AD43" s="123"/>
      <c r="AE43" s="139">
        <v>0.88959999999999995</v>
      </c>
      <c r="AF43" s="138">
        <f>SUM(AF4:AF40)</f>
        <v>67</v>
      </c>
      <c r="AG43" s="123"/>
    </row>
    <row r="44" spans="1:33" x14ac:dyDescent="0.25">
      <c r="A44" s="123"/>
      <c r="B44" s="127" t="s">
        <v>151</v>
      </c>
      <c r="C44" s="134">
        <f>SUM(C4:C39)</f>
        <v>-1121.7</v>
      </c>
      <c r="D44" s="134">
        <f t="shared" ref="D44:AB44" si="10">SUM(D4:D39)</f>
        <v>-456.2</v>
      </c>
      <c r="E44" s="134">
        <f t="shared" si="10"/>
        <v>-556</v>
      </c>
      <c r="F44" s="134">
        <f t="shared" si="10"/>
        <v>-626</v>
      </c>
      <c r="G44" s="134">
        <f t="shared" si="10"/>
        <v>-301.39999999999998</v>
      </c>
      <c r="H44" s="134">
        <f t="shared" si="10"/>
        <v>-445.5</v>
      </c>
      <c r="I44" s="134">
        <f t="shared" si="10"/>
        <v>-395</v>
      </c>
      <c r="J44" s="134">
        <f t="shared" si="10"/>
        <v>-956.3</v>
      </c>
      <c r="K44" s="134">
        <f t="shared" si="10"/>
        <v>-1387.9</v>
      </c>
      <c r="L44" s="134">
        <f t="shared" si="10"/>
        <v>-600.4</v>
      </c>
      <c r="M44" s="134">
        <f t="shared" si="10"/>
        <v>-1248</v>
      </c>
      <c r="N44" s="134">
        <f t="shared" si="10"/>
        <v>-492.1</v>
      </c>
      <c r="O44" s="134">
        <f t="shared" si="10"/>
        <v>-327.10000000000002</v>
      </c>
      <c r="P44" s="134">
        <f t="shared" si="10"/>
        <v>-1150</v>
      </c>
      <c r="Q44" s="134">
        <f t="shared" si="10"/>
        <v>-982.5</v>
      </c>
      <c r="R44" s="134">
        <f t="shared" si="10"/>
        <v>-526.29999999999995</v>
      </c>
      <c r="S44" s="134">
        <f t="shared" si="10"/>
        <v>-413.1</v>
      </c>
      <c r="T44" s="134">
        <f t="shared" si="10"/>
        <v>-812</v>
      </c>
      <c r="U44" s="134">
        <f t="shared" si="10"/>
        <v>-197.1</v>
      </c>
      <c r="V44" s="134">
        <f t="shared" si="10"/>
        <v>-493.8</v>
      </c>
      <c r="W44" s="134">
        <f t="shared" si="10"/>
        <v>-125.29999999999998</v>
      </c>
      <c r="X44" s="134">
        <f t="shared" si="10"/>
        <v>-201</v>
      </c>
      <c r="Y44" s="134">
        <f t="shared" si="10"/>
        <v>-635.20000000000005</v>
      </c>
      <c r="Z44" s="134">
        <f t="shared" si="10"/>
        <v>-333.6</v>
      </c>
      <c r="AA44" s="134">
        <f t="shared" si="10"/>
        <v>-446.5</v>
      </c>
      <c r="AB44" s="134">
        <f t="shared" si="10"/>
        <v>973.5</v>
      </c>
      <c r="AC44" s="123"/>
      <c r="AD44" s="123"/>
      <c r="AE44" s="123"/>
      <c r="AF44" s="140">
        <v>0.1103</v>
      </c>
      <c r="AG44" s="141">
        <f>SUM(AG4:AG40)</f>
        <v>-14256.500000000002</v>
      </c>
    </row>
    <row r="45" spans="1:33" x14ac:dyDescent="0.25">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row>
    <row r="46" spans="1:33" x14ac:dyDescent="0.25">
      <c r="A46" s="150"/>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row>
    <row r="47" spans="1:33" x14ac:dyDescent="0.25">
      <c r="A47" s="150"/>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row>
    <row r="48" spans="1:33" x14ac:dyDescent="0.25">
      <c r="A48" s="150"/>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row>
    <row r="49" spans="1:28" x14ac:dyDescent="0.25">
      <c r="A49" s="150"/>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row>
    <row r="50" spans="1:28" x14ac:dyDescent="0.25">
      <c r="A50" s="150"/>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row>
    <row r="51" spans="1:28" ht="15" customHeight="1" x14ac:dyDescent="0.25">
      <c r="A51" s="479"/>
      <c r="B51" s="479"/>
      <c r="C51" s="471" t="s">
        <v>3</v>
      </c>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row>
    <row r="52" spans="1:28" ht="39.75" customHeight="1" x14ac:dyDescent="0.25">
      <c r="A52" s="479"/>
      <c r="B52" s="479"/>
      <c r="C52" s="481" t="s">
        <v>236</v>
      </c>
      <c r="D52" s="482"/>
      <c r="E52" s="482"/>
      <c r="F52" s="482"/>
      <c r="G52" s="482"/>
      <c r="H52" s="482"/>
      <c r="I52" s="482"/>
      <c r="J52" s="483"/>
      <c r="K52" s="484" t="s">
        <v>209</v>
      </c>
      <c r="L52" s="484"/>
      <c r="M52" s="484"/>
      <c r="N52" s="357"/>
      <c r="O52" s="484" t="s">
        <v>238</v>
      </c>
      <c r="P52" s="484"/>
      <c r="Q52" s="484"/>
      <c r="R52" s="484"/>
      <c r="S52" s="484" t="s">
        <v>50</v>
      </c>
      <c r="T52" s="484"/>
      <c r="U52" s="484"/>
      <c r="V52" s="484" t="s">
        <v>239</v>
      </c>
      <c r="W52" s="484"/>
      <c r="X52" s="358" t="s">
        <v>39</v>
      </c>
      <c r="Y52" s="357"/>
      <c r="Z52" s="358"/>
      <c r="AA52" s="358" t="s">
        <v>40</v>
      </c>
      <c r="AB52" s="358" t="s">
        <v>196</v>
      </c>
    </row>
    <row r="53" spans="1:28" ht="240" x14ac:dyDescent="0.25">
      <c r="A53" s="480"/>
      <c r="B53" s="480"/>
      <c r="C53" s="360" t="s">
        <v>55</v>
      </c>
      <c r="D53" s="360" t="s">
        <v>129</v>
      </c>
      <c r="E53" s="360" t="s">
        <v>20</v>
      </c>
      <c r="F53" s="360" t="s">
        <v>237</v>
      </c>
      <c r="G53" s="360" t="s">
        <v>130</v>
      </c>
      <c r="H53" s="360" t="s">
        <v>131</v>
      </c>
      <c r="I53" s="360" t="s">
        <v>206</v>
      </c>
      <c r="J53" s="360" t="s">
        <v>207</v>
      </c>
      <c r="K53" s="360" t="s">
        <v>210</v>
      </c>
      <c r="L53" s="360" t="s">
        <v>211</v>
      </c>
      <c r="M53" s="360" t="s">
        <v>213</v>
      </c>
      <c r="N53" s="361" t="s">
        <v>24</v>
      </c>
      <c r="O53" s="360" t="s">
        <v>201</v>
      </c>
      <c r="P53" s="360" t="s">
        <v>216</v>
      </c>
      <c r="Q53" s="360" t="s">
        <v>218</v>
      </c>
      <c r="R53" s="360" t="s">
        <v>49</v>
      </c>
      <c r="S53" s="360" t="s">
        <v>25</v>
      </c>
      <c r="T53" s="360" t="s">
        <v>26</v>
      </c>
      <c r="U53" s="360" t="s">
        <v>221</v>
      </c>
      <c r="V53" s="360" t="s">
        <v>27</v>
      </c>
      <c r="W53" s="360" t="s">
        <v>96</v>
      </c>
      <c r="X53" s="361" t="s">
        <v>92</v>
      </c>
      <c r="Y53" s="361" t="s">
        <v>51</v>
      </c>
      <c r="Z53" s="360" t="s">
        <v>19</v>
      </c>
      <c r="AA53" s="361" t="s">
        <v>93</v>
      </c>
      <c r="AB53" s="360" t="s">
        <v>196</v>
      </c>
    </row>
    <row r="54" spans="1:28" x14ac:dyDescent="0.25">
      <c r="A54" s="462" t="s">
        <v>63</v>
      </c>
      <c r="B54" s="359" t="s">
        <v>64</v>
      </c>
      <c r="C54" s="362" t="s">
        <v>394</v>
      </c>
      <c r="D54" s="362" t="s">
        <v>394</v>
      </c>
      <c r="E54" s="362" t="s">
        <v>394</v>
      </c>
      <c r="F54" s="363" t="s">
        <v>179</v>
      </c>
      <c r="G54" s="334">
        <v>0</v>
      </c>
      <c r="H54" s="362" t="s">
        <v>394</v>
      </c>
      <c r="I54" s="362" t="s">
        <v>394</v>
      </c>
      <c r="J54" s="362" t="s">
        <v>394</v>
      </c>
      <c r="K54" s="364" t="s">
        <v>155</v>
      </c>
      <c r="L54" s="362" t="s">
        <v>394</v>
      </c>
      <c r="M54" s="364" t="s">
        <v>155</v>
      </c>
      <c r="N54" s="362" t="s">
        <v>394</v>
      </c>
      <c r="O54" s="334">
        <v>0</v>
      </c>
      <c r="P54" s="363" t="s">
        <v>179</v>
      </c>
      <c r="Q54" s="363" t="s">
        <v>179</v>
      </c>
      <c r="R54" s="362" t="s">
        <v>394</v>
      </c>
      <c r="S54" s="362" t="s">
        <v>394</v>
      </c>
      <c r="T54" s="364" t="s">
        <v>155</v>
      </c>
      <c r="U54" s="362" t="s">
        <v>394</v>
      </c>
      <c r="V54" s="364" t="s">
        <v>155</v>
      </c>
      <c r="W54" s="362" t="s">
        <v>394</v>
      </c>
      <c r="X54" s="362" t="s">
        <v>394</v>
      </c>
      <c r="Y54" s="364" t="s">
        <v>155</v>
      </c>
      <c r="Z54" s="364" t="s">
        <v>155</v>
      </c>
      <c r="AA54" s="362" t="s">
        <v>394</v>
      </c>
      <c r="AB54" s="365" t="s">
        <v>396</v>
      </c>
    </row>
    <row r="55" spans="1:28" x14ac:dyDescent="0.25">
      <c r="A55" s="463"/>
      <c r="B55" s="359" t="s">
        <v>91</v>
      </c>
      <c r="C55" s="363" t="s">
        <v>179</v>
      </c>
      <c r="D55" s="334"/>
      <c r="E55" s="363" t="s">
        <v>179</v>
      </c>
      <c r="F55" s="364" t="s">
        <v>155</v>
      </c>
      <c r="G55" s="364" t="s">
        <v>155</v>
      </c>
      <c r="H55" s="362" t="s">
        <v>394</v>
      </c>
      <c r="I55" s="364" t="s">
        <v>155</v>
      </c>
      <c r="J55" s="363" t="s">
        <v>179</v>
      </c>
      <c r="K55" s="366" t="s">
        <v>182</v>
      </c>
      <c r="L55" s="364" t="s">
        <v>155</v>
      </c>
      <c r="M55" s="366" t="s">
        <v>182</v>
      </c>
      <c r="N55" s="334"/>
      <c r="O55" s="364" t="s">
        <v>155</v>
      </c>
      <c r="P55" s="364" t="s">
        <v>155</v>
      </c>
      <c r="Q55" s="363" t="s">
        <v>179</v>
      </c>
      <c r="R55" s="362" t="s">
        <v>394</v>
      </c>
      <c r="S55" s="334"/>
      <c r="T55" s="363" t="s">
        <v>179</v>
      </c>
      <c r="U55" s="367" t="s">
        <v>154</v>
      </c>
      <c r="V55" s="363" t="s">
        <v>179</v>
      </c>
      <c r="W55" s="334"/>
      <c r="X55" s="334"/>
      <c r="Y55" s="334"/>
      <c r="Z55" s="362" t="s">
        <v>394</v>
      </c>
      <c r="AA55" s="362" t="s">
        <v>394</v>
      </c>
      <c r="AB55" s="368" t="s">
        <v>198</v>
      </c>
    </row>
    <row r="56" spans="1:28" x14ac:dyDescent="0.25">
      <c r="A56" s="463"/>
      <c r="B56" s="359" t="s">
        <v>66</v>
      </c>
      <c r="C56" s="364" t="s">
        <v>155</v>
      </c>
      <c r="D56" s="334"/>
      <c r="E56" s="363" t="s">
        <v>179</v>
      </c>
      <c r="F56" s="334"/>
      <c r="G56" s="334"/>
      <c r="H56" s="334"/>
      <c r="I56" s="334"/>
      <c r="J56" s="364" t="s">
        <v>155</v>
      </c>
      <c r="K56" s="366" t="s">
        <v>182</v>
      </c>
      <c r="L56" s="364" t="s">
        <v>155</v>
      </c>
      <c r="M56" s="363" t="s">
        <v>179</v>
      </c>
      <c r="N56" s="334"/>
      <c r="O56" s="362" t="s">
        <v>394</v>
      </c>
      <c r="P56" s="366" t="s">
        <v>182</v>
      </c>
      <c r="Q56" s="363" t="s">
        <v>179</v>
      </c>
      <c r="R56" s="362" t="s">
        <v>394</v>
      </c>
      <c r="S56" s="334"/>
      <c r="T56" s="334"/>
      <c r="U56" s="334"/>
      <c r="V56" s="334"/>
      <c r="W56" s="334"/>
      <c r="X56" s="334"/>
      <c r="Y56" s="334"/>
      <c r="Z56" s="334"/>
      <c r="AA56" s="334"/>
      <c r="AB56" s="368" t="s">
        <v>198</v>
      </c>
    </row>
    <row r="57" spans="1:28" x14ac:dyDescent="0.25">
      <c r="A57" s="463"/>
      <c r="B57" s="359" t="s">
        <v>68</v>
      </c>
      <c r="C57" s="363" t="s">
        <v>179</v>
      </c>
      <c r="D57" s="334">
        <v>0</v>
      </c>
      <c r="E57" s="363" t="s">
        <v>179</v>
      </c>
      <c r="F57" s="363" t="s">
        <v>179</v>
      </c>
      <c r="G57" s="364" t="s">
        <v>155</v>
      </c>
      <c r="H57" s="364" t="s">
        <v>155</v>
      </c>
      <c r="I57" s="364" t="s">
        <v>155</v>
      </c>
      <c r="J57" s="363" t="s">
        <v>179</v>
      </c>
      <c r="K57" s="362" t="s">
        <v>394</v>
      </c>
      <c r="L57" s="362" t="s">
        <v>394</v>
      </c>
      <c r="M57" s="363" t="s">
        <v>179</v>
      </c>
      <c r="N57" s="362" t="s">
        <v>394</v>
      </c>
      <c r="O57" s="334">
        <v>0</v>
      </c>
      <c r="P57" s="363" t="s">
        <v>179</v>
      </c>
      <c r="Q57" s="363" t="s">
        <v>179</v>
      </c>
      <c r="R57" s="362" t="s">
        <v>394</v>
      </c>
      <c r="S57" s="334">
        <v>0</v>
      </c>
      <c r="T57" s="334">
        <v>0</v>
      </c>
      <c r="U57" s="362" t="s">
        <v>394</v>
      </c>
      <c r="V57" s="362" t="s">
        <v>394</v>
      </c>
      <c r="W57" s="334">
        <v>0</v>
      </c>
      <c r="X57" s="334">
        <v>0</v>
      </c>
      <c r="Y57" s="334">
        <v>0</v>
      </c>
      <c r="Z57" s="334">
        <v>0</v>
      </c>
      <c r="AA57" s="362" t="s">
        <v>394</v>
      </c>
      <c r="AB57" s="334">
        <v>0</v>
      </c>
    </row>
    <row r="58" spans="1:28" ht="22.5" x14ac:dyDescent="0.25">
      <c r="A58" s="464"/>
      <c r="B58" s="359" t="s">
        <v>372</v>
      </c>
      <c r="C58" s="364" t="s">
        <v>155</v>
      </c>
      <c r="D58" s="334">
        <v>0</v>
      </c>
      <c r="E58" s="334">
        <v>0</v>
      </c>
      <c r="F58" s="334">
        <v>0</v>
      </c>
      <c r="G58" s="334">
        <v>0</v>
      </c>
      <c r="H58" s="334">
        <v>0</v>
      </c>
      <c r="I58" s="334">
        <v>0</v>
      </c>
      <c r="J58" s="363" t="s">
        <v>179</v>
      </c>
      <c r="K58" s="363" t="s">
        <v>179</v>
      </c>
      <c r="L58" s="363" t="s">
        <v>179</v>
      </c>
      <c r="M58" s="363" t="s">
        <v>179</v>
      </c>
      <c r="N58" s="334">
        <v>0</v>
      </c>
      <c r="O58" s="334">
        <v>0</v>
      </c>
      <c r="P58" s="363" t="s">
        <v>179</v>
      </c>
      <c r="Q58" s="364" t="s">
        <v>155</v>
      </c>
      <c r="R58" s="334">
        <v>0</v>
      </c>
      <c r="S58" s="334">
        <v>0</v>
      </c>
      <c r="T58" s="334">
        <v>0</v>
      </c>
      <c r="U58" s="334">
        <v>0</v>
      </c>
      <c r="V58" s="334">
        <v>0</v>
      </c>
      <c r="W58" s="334">
        <v>0</v>
      </c>
      <c r="X58" s="334">
        <v>0</v>
      </c>
      <c r="Y58" s="334">
        <v>0</v>
      </c>
      <c r="Z58" s="334">
        <v>0</v>
      </c>
      <c r="AA58" s="334">
        <v>0</v>
      </c>
      <c r="AB58" s="334">
        <v>0</v>
      </c>
    </row>
    <row r="59" spans="1:28" x14ac:dyDescent="0.25">
      <c r="A59" s="462" t="s">
        <v>145</v>
      </c>
      <c r="B59" s="359" t="s">
        <v>67</v>
      </c>
      <c r="C59" s="362" t="s">
        <v>394</v>
      </c>
      <c r="D59" s="334">
        <v>0</v>
      </c>
      <c r="E59" s="334">
        <v>0</v>
      </c>
      <c r="F59" s="334">
        <v>0</v>
      </c>
      <c r="G59" s="334">
        <v>0</v>
      </c>
      <c r="H59" s="334">
        <v>0</v>
      </c>
      <c r="I59" s="334">
        <v>0</v>
      </c>
      <c r="J59" s="363" t="s">
        <v>179</v>
      </c>
      <c r="K59" s="363" t="s">
        <v>179</v>
      </c>
      <c r="L59" s="334">
        <v>0</v>
      </c>
      <c r="M59" s="364" t="s">
        <v>155</v>
      </c>
      <c r="N59" s="334">
        <v>0</v>
      </c>
      <c r="O59" s="334">
        <v>0</v>
      </c>
      <c r="P59" s="363" t="s">
        <v>179</v>
      </c>
      <c r="Q59" s="362" t="s">
        <v>394</v>
      </c>
      <c r="R59" s="334">
        <v>0</v>
      </c>
      <c r="S59" s="334">
        <v>0</v>
      </c>
      <c r="T59" s="334">
        <v>0</v>
      </c>
      <c r="U59" s="334">
        <v>0</v>
      </c>
      <c r="V59" s="334">
        <v>0</v>
      </c>
      <c r="W59" s="334">
        <v>0</v>
      </c>
      <c r="X59" s="334">
        <v>0</v>
      </c>
      <c r="Y59" s="334">
        <v>0</v>
      </c>
      <c r="Z59" s="334">
        <v>0</v>
      </c>
      <c r="AA59" s="334">
        <v>0</v>
      </c>
      <c r="AB59" s="368" t="s">
        <v>198</v>
      </c>
    </row>
    <row r="60" spans="1:28" x14ac:dyDescent="0.25">
      <c r="A60" s="463"/>
      <c r="B60" s="359" t="s">
        <v>69</v>
      </c>
      <c r="C60" s="363" t="s">
        <v>179</v>
      </c>
      <c r="D60" s="334">
        <v>0</v>
      </c>
      <c r="E60" s="334">
        <v>0</v>
      </c>
      <c r="F60" s="334">
        <v>0</v>
      </c>
      <c r="G60" s="334">
        <v>0</v>
      </c>
      <c r="H60" s="334">
        <v>0</v>
      </c>
      <c r="I60" s="334">
        <v>0</v>
      </c>
      <c r="J60" s="364" t="s">
        <v>155</v>
      </c>
      <c r="K60" s="334">
        <v>0</v>
      </c>
      <c r="L60" s="334">
        <v>0</v>
      </c>
      <c r="M60" s="363" t="s">
        <v>179</v>
      </c>
      <c r="N60" s="334">
        <v>0</v>
      </c>
      <c r="O60" s="334">
        <v>0</v>
      </c>
      <c r="P60" s="364" t="s">
        <v>155</v>
      </c>
      <c r="Q60" s="364" t="s">
        <v>155</v>
      </c>
      <c r="R60" s="334">
        <v>0</v>
      </c>
      <c r="S60" s="334">
        <v>0</v>
      </c>
      <c r="T60" s="334">
        <v>0</v>
      </c>
      <c r="U60" s="367" t="s">
        <v>154</v>
      </c>
      <c r="V60" s="334">
        <v>0</v>
      </c>
      <c r="W60" s="334">
        <v>0</v>
      </c>
      <c r="X60" s="334">
        <v>0</v>
      </c>
      <c r="Y60" s="334">
        <v>0</v>
      </c>
      <c r="Z60" s="334">
        <v>0</v>
      </c>
      <c r="AA60" s="334">
        <v>0</v>
      </c>
      <c r="AB60" s="334">
        <v>0</v>
      </c>
    </row>
    <row r="61" spans="1:28" ht="22.5" x14ac:dyDescent="0.25">
      <c r="A61" s="464"/>
      <c r="B61" s="359" t="s">
        <v>339</v>
      </c>
      <c r="C61" s="334">
        <v>0</v>
      </c>
      <c r="D61" s="364" t="s">
        <v>155</v>
      </c>
      <c r="E61" s="364" t="s">
        <v>155</v>
      </c>
      <c r="F61" s="364" t="s">
        <v>155</v>
      </c>
      <c r="G61" s="334">
        <v>0</v>
      </c>
      <c r="H61" s="362" t="s">
        <v>394</v>
      </c>
      <c r="I61" s="364" t="s">
        <v>155</v>
      </c>
      <c r="J61" s="364" t="s">
        <v>155</v>
      </c>
      <c r="K61" s="364" t="s">
        <v>155</v>
      </c>
      <c r="L61" s="334">
        <v>0</v>
      </c>
      <c r="M61" s="366" t="s">
        <v>182</v>
      </c>
      <c r="N61" s="334">
        <v>0</v>
      </c>
      <c r="O61" s="334">
        <v>0</v>
      </c>
      <c r="P61" s="363" t="s">
        <v>179</v>
      </c>
      <c r="Q61" s="366" t="s">
        <v>182</v>
      </c>
      <c r="R61" s="364" t="s">
        <v>155</v>
      </c>
      <c r="S61" s="334">
        <v>0</v>
      </c>
      <c r="T61" s="334">
        <v>0</v>
      </c>
      <c r="U61" s="367" t="s">
        <v>154</v>
      </c>
      <c r="V61" s="334">
        <v>0</v>
      </c>
      <c r="W61" s="334">
        <v>0</v>
      </c>
      <c r="X61" s="334">
        <v>0</v>
      </c>
      <c r="Y61" s="334">
        <v>0</v>
      </c>
      <c r="Z61" s="334">
        <v>0</v>
      </c>
      <c r="AA61" s="334">
        <v>0</v>
      </c>
      <c r="AB61" s="334">
        <v>0</v>
      </c>
    </row>
    <row r="62" spans="1:28" x14ac:dyDescent="0.25">
      <c r="A62" s="462" t="s">
        <v>58</v>
      </c>
      <c r="B62" s="359" t="s">
        <v>70</v>
      </c>
      <c r="C62" s="363" t="s">
        <v>179</v>
      </c>
      <c r="D62" s="366" t="s">
        <v>182</v>
      </c>
      <c r="E62" s="367" t="s">
        <v>155</v>
      </c>
      <c r="F62" s="334"/>
      <c r="G62" s="334"/>
      <c r="H62" s="367" t="s">
        <v>155</v>
      </c>
      <c r="I62" s="334"/>
      <c r="J62" s="362" t="s">
        <v>394</v>
      </c>
      <c r="K62" s="364" t="s">
        <v>155</v>
      </c>
      <c r="L62" s="334"/>
      <c r="M62" s="364" t="s">
        <v>155</v>
      </c>
      <c r="N62" s="334"/>
      <c r="O62" s="334"/>
      <c r="P62" s="363" t="s">
        <v>179</v>
      </c>
      <c r="Q62" s="364" t="s">
        <v>155</v>
      </c>
      <c r="R62" s="367" t="s">
        <v>154</v>
      </c>
      <c r="S62" s="334"/>
      <c r="T62" s="334"/>
      <c r="U62" s="334"/>
      <c r="V62" s="369" t="s">
        <v>155</v>
      </c>
      <c r="W62" s="334"/>
      <c r="X62" s="334"/>
      <c r="Y62" s="366" t="s">
        <v>182</v>
      </c>
      <c r="Z62" s="367" t="s">
        <v>155</v>
      </c>
      <c r="AA62" s="364" t="s">
        <v>155</v>
      </c>
      <c r="AB62" s="334"/>
    </row>
    <row r="63" spans="1:28" x14ac:dyDescent="0.25">
      <c r="A63" s="463"/>
      <c r="B63" s="359" t="s">
        <v>71</v>
      </c>
      <c r="C63" s="363" t="s">
        <v>179</v>
      </c>
      <c r="D63" s="366" t="s">
        <v>182</v>
      </c>
      <c r="E63" s="364" t="s">
        <v>155</v>
      </c>
      <c r="F63" s="364" t="s">
        <v>155</v>
      </c>
      <c r="G63" s="334">
        <v>0</v>
      </c>
      <c r="H63" s="364" t="s">
        <v>155</v>
      </c>
      <c r="I63" s="363" t="s">
        <v>179</v>
      </c>
      <c r="J63" s="367" t="s">
        <v>154</v>
      </c>
      <c r="K63" s="364" t="s">
        <v>155</v>
      </c>
      <c r="L63" s="364" t="s">
        <v>155</v>
      </c>
      <c r="M63" s="364" t="s">
        <v>155</v>
      </c>
      <c r="N63" s="364" t="s">
        <v>155</v>
      </c>
      <c r="O63" s="367" t="s">
        <v>154</v>
      </c>
      <c r="P63" s="363" t="s">
        <v>179</v>
      </c>
      <c r="Q63" s="364" t="s">
        <v>155</v>
      </c>
      <c r="R63" s="364" t="s">
        <v>155</v>
      </c>
      <c r="S63" s="364" t="s">
        <v>155</v>
      </c>
      <c r="T63" s="364" t="s">
        <v>155</v>
      </c>
      <c r="U63" s="364" t="s">
        <v>155</v>
      </c>
      <c r="V63" s="364" t="s">
        <v>155</v>
      </c>
      <c r="W63" s="367" t="s">
        <v>154</v>
      </c>
      <c r="X63" s="367" t="s">
        <v>154</v>
      </c>
      <c r="Y63" s="366" t="s">
        <v>182</v>
      </c>
      <c r="Z63" s="364" t="s">
        <v>155</v>
      </c>
      <c r="AA63" s="364" t="s">
        <v>155</v>
      </c>
      <c r="AB63" s="370" t="s">
        <v>397</v>
      </c>
    </row>
    <row r="64" spans="1:28" ht="22.5" x14ac:dyDescent="0.25">
      <c r="A64" s="463"/>
      <c r="B64" s="359" t="s">
        <v>341</v>
      </c>
      <c r="C64" s="363" t="s">
        <v>179</v>
      </c>
      <c r="D64" s="334">
        <v>0</v>
      </c>
      <c r="E64" s="334">
        <v>0</v>
      </c>
      <c r="F64" s="334">
        <v>0</v>
      </c>
      <c r="G64" s="334">
        <v>0</v>
      </c>
      <c r="H64" s="334">
        <v>0</v>
      </c>
      <c r="I64" s="334">
        <v>0</v>
      </c>
      <c r="J64" s="364" t="s">
        <v>155</v>
      </c>
      <c r="K64" s="364" t="s">
        <v>155</v>
      </c>
      <c r="L64" s="334">
        <v>0</v>
      </c>
      <c r="M64" s="364" t="s">
        <v>155</v>
      </c>
      <c r="N64" s="334">
        <v>0</v>
      </c>
      <c r="O64" s="334">
        <v>0</v>
      </c>
      <c r="P64" s="364" t="s">
        <v>155</v>
      </c>
      <c r="Q64" s="364" t="s">
        <v>155</v>
      </c>
      <c r="R64" s="364" t="s">
        <v>155</v>
      </c>
      <c r="S64" s="334">
        <v>0</v>
      </c>
      <c r="T64" s="334">
        <v>0</v>
      </c>
      <c r="U64" s="334">
        <v>0</v>
      </c>
      <c r="V64" s="334">
        <v>0</v>
      </c>
      <c r="W64" s="334">
        <v>0</v>
      </c>
      <c r="X64" s="334">
        <v>0</v>
      </c>
      <c r="Y64" s="334">
        <v>0</v>
      </c>
      <c r="Z64" s="334">
        <v>0</v>
      </c>
      <c r="AA64" s="334">
        <v>0</v>
      </c>
      <c r="AB64" s="334">
        <v>0</v>
      </c>
    </row>
    <row r="65" spans="1:28" ht="22.5" x14ac:dyDescent="0.25">
      <c r="A65" s="463"/>
      <c r="B65" s="359" t="s">
        <v>342</v>
      </c>
      <c r="C65" s="363" t="s">
        <v>179</v>
      </c>
      <c r="D65" s="364" t="s">
        <v>155</v>
      </c>
      <c r="E65" s="364" t="s">
        <v>155</v>
      </c>
      <c r="F65" s="364" t="s">
        <v>155</v>
      </c>
      <c r="G65" s="364" t="s">
        <v>155</v>
      </c>
      <c r="H65" s="364" t="s">
        <v>155</v>
      </c>
      <c r="I65" s="364" t="s">
        <v>155</v>
      </c>
      <c r="J65" s="366" t="s">
        <v>182</v>
      </c>
      <c r="K65" s="364" t="s">
        <v>155</v>
      </c>
      <c r="L65" s="367" t="s">
        <v>154</v>
      </c>
      <c r="M65" s="363" t="s">
        <v>179</v>
      </c>
      <c r="N65" s="334" t="s">
        <v>155</v>
      </c>
      <c r="O65" s="364" t="s">
        <v>155</v>
      </c>
      <c r="P65" s="364" t="s">
        <v>155</v>
      </c>
      <c r="Q65" s="363" t="s">
        <v>179</v>
      </c>
      <c r="R65" s="366" t="s">
        <v>182</v>
      </c>
      <c r="S65" s="364" t="s">
        <v>155</v>
      </c>
      <c r="T65" s="364" t="s">
        <v>155</v>
      </c>
      <c r="U65" s="367" t="s">
        <v>154</v>
      </c>
      <c r="V65" s="364" t="s">
        <v>155</v>
      </c>
      <c r="W65" s="334" t="s">
        <v>155</v>
      </c>
      <c r="X65" s="367" t="s">
        <v>154</v>
      </c>
      <c r="Y65" s="363" t="s">
        <v>179</v>
      </c>
      <c r="Z65" s="364" t="s">
        <v>155</v>
      </c>
      <c r="AA65" s="364" t="s">
        <v>155</v>
      </c>
      <c r="AB65" s="370" t="s">
        <v>397</v>
      </c>
    </row>
    <row r="66" spans="1:28" ht="22.5" x14ac:dyDescent="0.25">
      <c r="A66" s="464"/>
      <c r="B66" s="359" t="s">
        <v>343</v>
      </c>
      <c r="C66" s="363" t="s">
        <v>179</v>
      </c>
      <c r="D66" s="362" t="s">
        <v>394</v>
      </c>
      <c r="E66" s="364" t="s">
        <v>155</v>
      </c>
      <c r="F66" s="364" t="s">
        <v>155</v>
      </c>
      <c r="G66" s="334">
        <v>0</v>
      </c>
      <c r="H66" s="369" t="s">
        <v>155</v>
      </c>
      <c r="I66" s="364" t="s">
        <v>155</v>
      </c>
      <c r="J66" s="366" t="s">
        <v>182</v>
      </c>
      <c r="K66" s="366" t="s">
        <v>182</v>
      </c>
      <c r="L66" s="367" t="s">
        <v>154</v>
      </c>
      <c r="M66" s="366" t="s">
        <v>182</v>
      </c>
      <c r="N66" s="367" t="s">
        <v>154</v>
      </c>
      <c r="O66" s="369" t="s">
        <v>155</v>
      </c>
      <c r="P66" s="366" t="s">
        <v>182</v>
      </c>
      <c r="Q66" s="363" t="s">
        <v>179</v>
      </c>
      <c r="R66" s="366" t="s">
        <v>182</v>
      </c>
      <c r="S66" s="364" t="s">
        <v>155</v>
      </c>
      <c r="T66" s="371" t="s">
        <v>395</v>
      </c>
      <c r="U66" s="362" t="s">
        <v>394</v>
      </c>
      <c r="V66" s="364" t="s">
        <v>155</v>
      </c>
      <c r="W66" s="367" t="s">
        <v>154</v>
      </c>
      <c r="X66" s="367" t="s">
        <v>154</v>
      </c>
      <c r="Y66" s="363" t="s">
        <v>179</v>
      </c>
      <c r="Z66" s="364" t="s">
        <v>155</v>
      </c>
      <c r="AA66" s="369" t="s">
        <v>155</v>
      </c>
      <c r="AB66" s="370" t="s">
        <v>397</v>
      </c>
    </row>
    <row r="67" spans="1:28" x14ac:dyDescent="0.25">
      <c r="A67" s="462" t="s">
        <v>146</v>
      </c>
      <c r="B67" s="359" t="s">
        <v>95</v>
      </c>
      <c r="C67" s="362" t="s">
        <v>394</v>
      </c>
      <c r="D67" s="362" t="s">
        <v>394</v>
      </c>
      <c r="E67" s="362" t="s">
        <v>394</v>
      </c>
      <c r="F67" s="362" t="s">
        <v>394</v>
      </c>
      <c r="G67" s="362" t="s">
        <v>394</v>
      </c>
      <c r="H67" s="362" t="s">
        <v>394</v>
      </c>
      <c r="I67" s="362" t="s">
        <v>394</v>
      </c>
      <c r="J67" s="362" t="s">
        <v>394</v>
      </c>
      <c r="K67" s="362" t="s">
        <v>394</v>
      </c>
      <c r="L67" s="362" t="s">
        <v>394</v>
      </c>
      <c r="M67" s="364" t="s">
        <v>155</v>
      </c>
      <c r="N67" s="363" t="s">
        <v>179</v>
      </c>
      <c r="O67" s="362" t="s">
        <v>394</v>
      </c>
      <c r="P67" s="363" t="s">
        <v>179</v>
      </c>
      <c r="Q67" s="364" t="s">
        <v>155</v>
      </c>
      <c r="R67" s="362" t="s">
        <v>394</v>
      </c>
      <c r="S67" s="362" t="s">
        <v>394</v>
      </c>
      <c r="T67" s="362" t="s">
        <v>394</v>
      </c>
      <c r="U67" s="364" t="s">
        <v>155</v>
      </c>
      <c r="V67" s="362" t="s">
        <v>394</v>
      </c>
      <c r="W67" s="367" t="s">
        <v>154</v>
      </c>
      <c r="X67" s="367" t="s">
        <v>154</v>
      </c>
      <c r="Y67" s="362" t="s">
        <v>394</v>
      </c>
      <c r="Z67" s="362" t="s">
        <v>394</v>
      </c>
      <c r="AA67" s="364" t="s">
        <v>155</v>
      </c>
      <c r="AB67" s="334">
        <v>0</v>
      </c>
    </row>
    <row r="68" spans="1:28" ht="22.5" customHeight="1" x14ac:dyDescent="0.25">
      <c r="A68" s="463"/>
      <c r="B68" s="359" t="s">
        <v>137</v>
      </c>
      <c r="C68" s="362" t="s">
        <v>394</v>
      </c>
      <c r="D68" s="334">
        <v>0</v>
      </c>
      <c r="E68" s="334">
        <v>0</v>
      </c>
      <c r="F68" s="334">
        <v>0</v>
      </c>
      <c r="G68" s="334">
        <v>0</v>
      </c>
      <c r="H68" s="334">
        <v>0</v>
      </c>
      <c r="I68" s="334">
        <v>0</v>
      </c>
      <c r="J68" s="362" t="s">
        <v>394</v>
      </c>
      <c r="K68" s="364" t="s">
        <v>155</v>
      </c>
      <c r="L68" s="334">
        <v>0</v>
      </c>
      <c r="M68" s="334">
        <v>0</v>
      </c>
      <c r="N68" s="334">
        <v>0</v>
      </c>
      <c r="O68" s="334">
        <v>0</v>
      </c>
      <c r="P68" s="367" t="s">
        <v>154</v>
      </c>
      <c r="Q68" s="362" t="s">
        <v>394</v>
      </c>
      <c r="R68" s="334">
        <v>0</v>
      </c>
      <c r="S68" s="367" t="s">
        <v>154</v>
      </c>
      <c r="T68" s="364" t="s">
        <v>155</v>
      </c>
      <c r="U68" s="334">
        <v>0</v>
      </c>
      <c r="V68" s="334">
        <v>0</v>
      </c>
      <c r="W68" s="334">
        <v>0</v>
      </c>
      <c r="X68" s="334">
        <v>0</v>
      </c>
      <c r="Y68" s="334">
        <v>0</v>
      </c>
      <c r="Z68" s="334">
        <v>0</v>
      </c>
      <c r="AA68" s="334">
        <v>0</v>
      </c>
      <c r="AB68" s="368" t="s">
        <v>198</v>
      </c>
    </row>
    <row r="69" spans="1:28" x14ac:dyDescent="0.25">
      <c r="A69" s="463"/>
      <c r="B69" s="359" t="s">
        <v>136</v>
      </c>
      <c r="C69" s="334">
        <v>0</v>
      </c>
      <c r="D69" s="334">
        <v>0</v>
      </c>
      <c r="E69" s="334">
        <v>0</v>
      </c>
      <c r="F69" s="334">
        <v>0</v>
      </c>
      <c r="G69" s="334">
        <v>0</v>
      </c>
      <c r="H69" s="334">
        <v>0</v>
      </c>
      <c r="I69" s="334">
        <v>0</v>
      </c>
      <c r="J69" s="334">
        <v>0</v>
      </c>
      <c r="K69" s="334">
        <v>0</v>
      </c>
      <c r="L69" s="334">
        <v>0</v>
      </c>
      <c r="M69" s="334">
        <v>0</v>
      </c>
      <c r="N69" s="334">
        <v>0</v>
      </c>
      <c r="O69" s="334">
        <v>0</v>
      </c>
      <c r="P69" s="334">
        <v>0</v>
      </c>
      <c r="Q69" s="334">
        <v>0</v>
      </c>
      <c r="R69" s="334">
        <v>0</v>
      </c>
      <c r="S69" s="334">
        <v>0</v>
      </c>
      <c r="T69" s="334">
        <v>0</v>
      </c>
      <c r="U69" s="334">
        <v>0</v>
      </c>
      <c r="V69" s="334">
        <v>0</v>
      </c>
      <c r="W69" s="334">
        <v>0</v>
      </c>
      <c r="X69" s="334">
        <v>0</v>
      </c>
      <c r="Y69" s="334">
        <v>0</v>
      </c>
      <c r="Z69" s="334">
        <v>0</v>
      </c>
      <c r="AA69" s="334">
        <v>0</v>
      </c>
      <c r="AB69" s="368" t="s">
        <v>198</v>
      </c>
    </row>
    <row r="70" spans="1:28" x14ac:dyDescent="0.25">
      <c r="A70" s="463"/>
      <c r="B70" s="359" t="s">
        <v>138</v>
      </c>
      <c r="C70" s="334">
        <v>0</v>
      </c>
      <c r="D70" s="334">
        <v>0</v>
      </c>
      <c r="E70" s="334">
        <v>0</v>
      </c>
      <c r="F70" s="334">
        <v>0</v>
      </c>
      <c r="G70" s="334">
        <v>0</v>
      </c>
      <c r="H70" s="334">
        <v>0</v>
      </c>
      <c r="I70" s="334">
        <v>0</v>
      </c>
      <c r="J70" s="334">
        <v>0</v>
      </c>
      <c r="K70" s="334">
        <v>0</v>
      </c>
      <c r="L70" s="334">
        <v>0</v>
      </c>
      <c r="M70" s="334">
        <v>0</v>
      </c>
      <c r="N70" s="334">
        <v>0</v>
      </c>
      <c r="O70" s="334">
        <v>0</v>
      </c>
      <c r="P70" s="334">
        <v>0</v>
      </c>
      <c r="Q70" s="334">
        <v>0</v>
      </c>
      <c r="R70" s="334">
        <v>0</v>
      </c>
      <c r="S70" s="334">
        <v>0</v>
      </c>
      <c r="T70" s="334">
        <v>0</v>
      </c>
      <c r="U70" s="334">
        <v>0</v>
      </c>
      <c r="V70" s="334">
        <v>0</v>
      </c>
      <c r="W70" s="334">
        <v>0</v>
      </c>
      <c r="X70" s="364" t="s">
        <v>155</v>
      </c>
      <c r="Y70" s="334">
        <v>0</v>
      </c>
      <c r="Z70" s="334">
        <v>0</v>
      </c>
      <c r="AA70" s="334">
        <v>0</v>
      </c>
      <c r="AB70" s="334">
        <v>0</v>
      </c>
    </row>
    <row r="71" spans="1:28" x14ac:dyDescent="0.25">
      <c r="A71" s="464"/>
      <c r="B71" s="359" t="s">
        <v>72</v>
      </c>
      <c r="C71" s="363" t="s">
        <v>179</v>
      </c>
      <c r="D71" s="334">
        <v>0</v>
      </c>
      <c r="E71" s="364" t="s">
        <v>155</v>
      </c>
      <c r="F71" s="364" t="s">
        <v>155</v>
      </c>
      <c r="G71" s="364" t="s">
        <v>155</v>
      </c>
      <c r="H71" s="363" t="s">
        <v>179</v>
      </c>
      <c r="I71" s="364" t="s">
        <v>155</v>
      </c>
      <c r="J71" s="364" t="s">
        <v>155</v>
      </c>
      <c r="K71" s="363" t="s">
        <v>179</v>
      </c>
      <c r="L71" s="364" t="s">
        <v>155</v>
      </c>
      <c r="M71" s="363" t="s">
        <v>179</v>
      </c>
      <c r="N71" s="363" t="s">
        <v>179</v>
      </c>
      <c r="O71" s="367" t="s">
        <v>154</v>
      </c>
      <c r="P71" s="363" t="s">
        <v>179</v>
      </c>
      <c r="Q71" s="363" t="s">
        <v>179</v>
      </c>
      <c r="R71" s="364" t="s">
        <v>155</v>
      </c>
      <c r="S71" s="364" t="s">
        <v>155</v>
      </c>
      <c r="T71" s="364" t="s">
        <v>155</v>
      </c>
      <c r="U71" s="363" t="s">
        <v>179</v>
      </c>
      <c r="V71" s="364" t="s">
        <v>155</v>
      </c>
      <c r="W71" s="364" t="s">
        <v>155</v>
      </c>
      <c r="X71" s="364" t="s">
        <v>155</v>
      </c>
      <c r="Y71" s="367" t="s">
        <v>154</v>
      </c>
      <c r="Z71" s="364" t="s">
        <v>155</v>
      </c>
      <c r="AA71" s="363" t="s">
        <v>179</v>
      </c>
      <c r="AB71" s="334">
        <v>0</v>
      </c>
    </row>
    <row r="72" spans="1:28" x14ac:dyDescent="0.25">
      <c r="A72" s="462" t="s">
        <v>59</v>
      </c>
      <c r="B72" s="372" t="s">
        <v>381</v>
      </c>
      <c r="C72" s="363" t="s">
        <v>179</v>
      </c>
      <c r="D72" s="362" t="s">
        <v>394</v>
      </c>
      <c r="E72" s="362" t="s">
        <v>394</v>
      </c>
      <c r="F72" s="362" t="s">
        <v>394</v>
      </c>
      <c r="G72" s="362" t="s">
        <v>394</v>
      </c>
      <c r="H72" s="362" t="s">
        <v>394</v>
      </c>
      <c r="I72" s="362" t="s">
        <v>394</v>
      </c>
      <c r="J72" s="364" t="s">
        <v>155</v>
      </c>
      <c r="K72" s="363" t="s">
        <v>179</v>
      </c>
      <c r="L72" s="362" t="s">
        <v>394</v>
      </c>
      <c r="M72" s="363" t="s">
        <v>179</v>
      </c>
      <c r="N72" s="362" t="s">
        <v>394</v>
      </c>
      <c r="O72" s="364" t="s">
        <v>155</v>
      </c>
      <c r="P72" s="364" t="s">
        <v>155</v>
      </c>
      <c r="Q72" s="364" t="s">
        <v>155</v>
      </c>
      <c r="R72" s="364" t="s">
        <v>155</v>
      </c>
      <c r="S72" s="363" t="s">
        <v>179</v>
      </c>
      <c r="T72" s="364" t="s">
        <v>155</v>
      </c>
      <c r="U72" s="362" t="s">
        <v>394</v>
      </c>
      <c r="V72" s="363" t="s">
        <v>179</v>
      </c>
      <c r="W72" s="334">
        <v>0</v>
      </c>
      <c r="X72" s="334">
        <v>0</v>
      </c>
      <c r="Y72" s="334">
        <v>0</v>
      </c>
      <c r="Z72" s="362" t="s">
        <v>394</v>
      </c>
      <c r="AA72" s="362" t="s">
        <v>394</v>
      </c>
      <c r="AB72" s="373" t="s">
        <v>399</v>
      </c>
    </row>
    <row r="73" spans="1:28" ht="22.5" x14ac:dyDescent="0.25">
      <c r="A73" s="463"/>
      <c r="B73" s="372" t="s">
        <v>382</v>
      </c>
      <c r="C73" s="364" t="s">
        <v>155</v>
      </c>
      <c r="D73" s="362" t="s">
        <v>394</v>
      </c>
      <c r="E73" s="362" t="s">
        <v>394</v>
      </c>
      <c r="F73" s="362" t="s">
        <v>394</v>
      </c>
      <c r="G73" s="362" t="s">
        <v>394</v>
      </c>
      <c r="H73" s="362" t="s">
        <v>394</v>
      </c>
      <c r="I73" s="362" t="s">
        <v>394</v>
      </c>
      <c r="J73" s="364" t="s">
        <v>155</v>
      </c>
      <c r="K73" s="363" t="s">
        <v>179</v>
      </c>
      <c r="L73" s="364" t="s">
        <v>155</v>
      </c>
      <c r="M73" s="363" t="s">
        <v>179</v>
      </c>
      <c r="N73" s="362" t="s">
        <v>394</v>
      </c>
      <c r="O73" s="364" t="s">
        <v>155</v>
      </c>
      <c r="P73" s="362" t="s">
        <v>394</v>
      </c>
      <c r="Q73" s="364" t="s">
        <v>155</v>
      </c>
      <c r="R73" s="364" t="s">
        <v>155</v>
      </c>
      <c r="S73" s="363" t="s">
        <v>179</v>
      </c>
      <c r="T73" s="364" t="s">
        <v>155</v>
      </c>
      <c r="U73" s="362" t="s">
        <v>394</v>
      </c>
      <c r="V73" s="362" t="s">
        <v>394</v>
      </c>
      <c r="W73" s="334">
        <v>0</v>
      </c>
      <c r="X73" s="334">
        <v>0</v>
      </c>
      <c r="Y73" s="334">
        <v>0</v>
      </c>
      <c r="Z73" s="362" t="s">
        <v>394</v>
      </c>
      <c r="AA73" s="362" t="s">
        <v>394</v>
      </c>
      <c r="AB73" s="373" t="s">
        <v>399</v>
      </c>
    </row>
    <row r="74" spans="1:28" ht="33.75" x14ac:dyDescent="0.25">
      <c r="A74" s="463"/>
      <c r="B74" s="372" t="s">
        <v>383</v>
      </c>
      <c r="C74" s="363" t="s">
        <v>179</v>
      </c>
      <c r="D74" s="364" t="s">
        <v>155</v>
      </c>
      <c r="E74" s="364" t="s">
        <v>155</v>
      </c>
      <c r="F74" s="364" t="s">
        <v>155</v>
      </c>
      <c r="G74" s="364" t="s">
        <v>155</v>
      </c>
      <c r="H74" s="364" t="s">
        <v>155</v>
      </c>
      <c r="I74" s="364" t="s">
        <v>155</v>
      </c>
      <c r="J74" s="366" t="s">
        <v>182</v>
      </c>
      <c r="K74" s="366" t="s">
        <v>182</v>
      </c>
      <c r="L74" s="363" t="s">
        <v>179</v>
      </c>
      <c r="M74" s="334" t="s">
        <v>395</v>
      </c>
      <c r="N74" s="364" t="s">
        <v>155</v>
      </c>
      <c r="O74" s="364" t="s">
        <v>155</v>
      </c>
      <c r="P74" s="363" t="s">
        <v>179</v>
      </c>
      <c r="Q74" s="366" t="s">
        <v>182</v>
      </c>
      <c r="R74" s="364" t="s">
        <v>155</v>
      </c>
      <c r="S74" s="364" t="s">
        <v>155</v>
      </c>
      <c r="T74" s="334" t="s">
        <v>395</v>
      </c>
      <c r="U74" s="362" t="s">
        <v>394</v>
      </c>
      <c r="V74" s="367" t="s">
        <v>154</v>
      </c>
      <c r="W74" s="364" t="s">
        <v>155</v>
      </c>
      <c r="X74" s="367" t="s">
        <v>154</v>
      </c>
      <c r="Y74" s="364" t="s">
        <v>155</v>
      </c>
      <c r="Z74" s="364" t="s">
        <v>155</v>
      </c>
      <c r="AA74" s="364" t="s">
        <v>155</v>
      </c>
      <c r="AB74" s="374" t="s">
        <v>398</v>
      </c>
    </row>
    <row r="75" spans="1:28" x14ac:dyDescent="0.25">
      <c r="A75" s="464"/>
      <c r="B75" s="372" t="s">
        <v>380</v>
      </c>
      <c r="C75" s="363" t="s">
        <v>179</v>
      </c>
      <c r="D75" s="364" t="s">
        <v>155</v>
      </c>
      <c r="E75" s="364" t="s">
        <v>155</v>
      </c>
      <c r="F75" s="364" t="s">
        <v>155</v>
      </c>
      <c r="G75" s="364" t="s">
        <v>155</v>
      </c>
      <c r="H75" s="364" t="s">
        <v>155</v>
      </c>
      <c r="I75" s="364" t="s">
        <v>155</v>
      </c>
      <c r="J75" s="366" t="s">
        <v>182</v>
      </c>
      <c r="K75" s="366" t="s">
        <v>182</v>
      </c>
      <c r="L75" s="363" t="s">
        <v>179</v>
      </c>
      <c r="M75" s="334" t="s">
        <v>395</v>
      </c>
      <c r="N75" s="364" t="s">
        <v>155</v>
      </c>
      <c r="O75" s="364" t="s">
        <v>155</v>
      </c>
      <c r="P75" s="363" t="s">
        <v>179</v>
      </c>
      <c r="Q75" s="366" t="s">
        <v>182</v>
      </c>
      <c r="R75" s="364" t="s">
        <v>155</v>
      </c>
      <c r="S75" s="364" t="s">
        <v>155</v>
      </c>
      <c r="T75" s="334" t="s">
        <v>395</v>
      </c>
      <c r="U75" s="362" t="s">
        <v>394</v>
      </c>
      <c r="V75" s="367" t="s">
        <v>154</v>
      </c>
      <c r="W75" s="364" t="s">
        <v>155</v>
      </c>
      <c r="X75" s="367" t="s">
        <v>154</v>
      </c>
      <c r="Y75" s="364" t="s">
        <v>155</v>
      </c>
      <c r="Z75" s="364" t="s">
        <v>155</v>
      </c>
      <c r="AA75" s="364" t="s">
        <v>155</v>
      </c>
      <c r="AB75" s="374" t="s">
        <v>398</v>
      </c>
    </row>
    <row r="76" spans="1:28" x14ac:dyDescent="0.25">
      <c r="A76" s="465" t="s">
        <v>147</v>
      </c>
      <c r="B76" s="359" t="s">
        <v>74</v>
      </c>
      <c r="C76" s="364" t="s">
        <v>155</v>
      </c>
      <c r="D76" s="364" t="s">
        <v>155</v>
      </c>
      <c r="E76" s="364" t="s">
        <v>155</v>
      </c>
      <c r="F76" s="363" t="s">
        <v>179</v>
      </c>
      <c r="G76" s="364" t="s">
        <v>155</v>
      </c>
      <c r="H76" s="363" t="s">
        <v>179</v>
      </c>
      <c r="I76" s="364" t="s">
        <v>155</v>
      </c>
      <c r="J76" s="364" t="s">
        <v>155</v>
      </c>
      <c r="K76" s="366" t="s">
        <v>182</v>
      </c>
      <c r="L76" s="366" t="s">
        <v>182</v>
      </c>
      <c r="M76" s="364" t="s">
        <v>155</v>
      </c>
      <c r="N76" s="364" t="s">
        <v>155</v>
      </c>
      <c r="O76" s="334" t="s">
        <v>155</v>
      </c>
      <c r="P76" s="364" t="s">
        <v>155</v>
      </c>
      <c r="Q76" s="364" t="s">
        <v>155</v>
      </c>
      <c r="R76" s="334" t="s">
        <v>155</v>
      </c>
      <c r="S76" s="363" t="s">
        <v>179</v>
      </c>
      <c r="T76" s="366" t="s">
        <v>182</v>
      </c>
      <c r="U76" s="334" t="s">
        <v>155</v>
      </c>
      <c r="V76" s="367" t="s">
        <v>154</v>
      </c>
      <c r="W76" s="367" t="s">
        <v>154</v>
      </c>
      <c r="X76" s="364" t="s">
        <v>155</v>
      </c>
      <c r="Y76" s="364" t="s">
        <v>155</v>
      </c>
      <c r="Z76" s="367" t="s">
        <v>154</v>
      </c>
      <c r="AA76" s="364" t="s">
        <v>155</v>
      </c>
      <c r="AB76" s="370" t="s">
        <v>397</v>
      </c>
    </row>
    <row r="77" spans="1:28" x14ac:dyDescent="0.25">
      <c r="A77" s="465"/>
      <c r="B77" s="359" t="s">
        <v>89</v>
      </c>
      <c r="C77" s="363" t="s">
        <v>179</v>
      </c>
      <c r="D77" s="362" t="s">
        <v>394</v>
      </c>
      <c r="E77" s="364" t="s">
        <v>155</v>
      </c>
      <c r="F77" s="362" t="s">
        <v>394</v>
      </c>
      <c r="G77" s="362" t="s">
        <v>394</v>
      </c>
      <c r="H77" s="362" t="s">
        <v>394</v>
      </c>
      <c r="I77" s="362" t="s">
        <v>394</v>
      </c>
      <c r="J77" s="362" t="s">
        <v>394</v>
      </c>
      <c r="K77" s="334" t="s">
        <v>395</v>
      </c>
      <c r="L77" s="334" t="s">
        <v>395</v>
      </c>
      <c r="M77" s="364" t="s">
        <v>155</v>
      </c>
      <c r="N77" s="366" t="s">
        <v>182</v>
      </c>
      <c r="O77" s="364" t="s">
        <v>155</v>
      </c>
      <c r="P77" s="364" t="s">
        <v>155</v>
      </c>
      <c r="Q77" s="364" t="s">
        <v>155</v>
      </c>
      <c r="R77" s="364" t="s">
        <v>155</v>
      </c>
      <c r="S77" s="364" t="s">
        <v>155</v>
      </c>
      <c r="T77" s="334" t="s">
        <v>395</v>
      </c>
      <c r="U77" s="364" t="s">
        <v>155</v>
      </c>
      <c r="V77" s="364" t="s">
        <v>155</v>
      </c>
      <c r="W77" s="364" t="s">
        <v>155</v>
      </c>
      <c r="X77" s="334" t="s">
        <v>155</v>
      </c>
      <c r="Y77" s="363" t="s">
        <v>179</v>
      </c>
      <c r="Z77" s="364" t="s">
        <v>155</v>
      </c>
      <c r="AA77" s="363" t="s">
        <v>179</v>
      </c>
      <c r="AB77" s="370" t="s">
        <v>397</v>
      </c>
    </row>
    <row r="78" spans="1:28" x14ac:dyDescent="0.25">
      <c r="A78" s="465"/>
      <c r="B78" s="359" t="s">
        <v>75</v>
      </c>
      <c r="C78" s="366" t="s">
        <v>182</v>
      </c>
      <c r="D78" s="362" t="s">
        <v>394</v>
      </c>
      <c r="E78" s="364" t="s">
        <v>155</v>
      </c>
      <c r="F78" s="363" t="s">
        <v>179</v>
      </c>
      <c r="G78" s="362" t="s">
        <v>394</v>
      </c>
      <c r="H78" s="364" t="s">
        <v>155</v>
      </c>
      <c r="I78" s="362" t="s">
        <v>394</v>
      </c>
      <c r="J78" s="366" t="s">
        <v>182</v>
      </c>
      <c r="K78" s="371" t="s">
        <v>395</v>
      </c>
      <c r="L78" s="364" t="s">
        <v>155</v>
      </c>
      <c r="M78" s="364" t="s">
        <v>155</v>
      </c>
      <c r="N78" s="366" t="s">
        <v>182</v>
      </c>
      <c r="O78" s="364" t="s">
        <v>155</v>
      </c>
      <c r="P78" s="364" t="s">
        <v>155</v>
      </c>
      <c r="Q78" s="364" t="s">
        <v>155</v>
      </c>
      <c r="R78" s="364" t="s">
        <v>155</v>
      </c>
      <c r="S78" s="364" t="s">
        <v>155</v>
      </c>
      <c r="T78" s="366" t="s">
        <v>182</v>
      </c>
      <c r="U78" s="334" t="s">
        <v>155</v>
      </c>
      <c r="V78" s="364" t="s">
        <v>155</v>
      </c>
      <c r="W78" s="364" t="s">
        <v>155</v>
      </c>
      <c r="X78" s="364" t="s">
        <v>155</v>
      </c>
      <c r="Y78" s="366" t="s">
        <v>182</v>
      </c>
      <c r="Z78" s="364" t="s">
        <v>155</v>
      </c>
      <c r="AA78" s="363" t="s">
        <v>179</v>
      </c>
      <c r="AB78" s="370" t="s">
        <v>397</v>
      </c>
    </row>
    <row r="79" spans="1:28" x14ac:dyDescent="0.25">
      <c r="A79" s="465"/>
      <c r="B79" s="359" t="s">
        <v>76</v>
      </c>
      <c r="C79" s="363" t="s">
        <v>179</v>
      </c>
      <c r="D79" s="362" t="s">
        <v>394</v>
      </c>
      <c r="E79" s="362" t="s">
        <v>394</v>
      </c>
      <c r="F79" s="366" t="s">
        <v>182</v>
      </c>
      <c r="G79" s="362" t="s">
        <v>394</v>
      </c>
      <c r="H79" s="362" t="s">
        <v>394</v>
      </c>
      <c r="I79" s="362" t="s">
        <v>394</v>
      </c>
      <c r="J79" s="364" t="s">
        <v>155</v>
      </c>
      <c r="K79" s="363" t="s">
        <v>179</v>
      </c>
      <c r="L79" s="375" t="s">
        <v>154</v>
      </c>
      <c r="M79" s="366" t="s">
        <v>182</v>
      </c>
      <c r="N79" s="363" t="s">
        <v>179</v>
      </c>
      <c r="O79" s="366" t="s">
        <v>182</v>
      </c>
      <c r="P79" s="366" t="s">
        <v>182</v>
      </c>
      <c r="Q79" s="367" t="s">
        <v>154</v>
      </c>
      <c r="R79" s="367" t="s">
        <v>154</v>
      </c>
      <c r="S79" s="367" t="s">
        <v>154</v>
      </c>
      <c r="T79" s="364" t="s">
        <v>155</v>
      </c>
      <c r="U79" s="364" t="s">
        <v>155</v>
      </c>
      <c r="V79" s="364" t="s">
        <v>155</v>
      </c>
      <c r="W79" s="362" t="s">
        <v>394</v>
      </c>
      <c r="X79" s="362" t="s">
        <v>394</v>
      </c>
      <c r="Y79" s="363" t="s">
        <v>179</v>
      </c>
      <c r="Z79" s="363" t="s">
        <v>179</v>
      </c>
      <c r="AA79" s="364" t="s">
        <v>155</v>
      </c>
      <c r="AB79" s="370" t="s">
        <v>397</v>
      </c>
    </row>
    <row r="80" spans="1:28" x14ac:dyDescent="0.25">
      <c r="A80" s="465"/>
      <c r="B80" s="359" t="s">
        <v>97</v>
      </c>
      <c r="C80" s="363" t="s">
        <v>179</v>
      </c>
      <c r="D80" s="366" t="s">
        <v>182</v>
      </c>
      <c r="E80" s="364" t="s">
        <v>155</v>
      </c>
      <c r="F80" s="364" t="s">
        <v>155</v>
      </c>
      <c r="G80" s="334">
        <v>0</v>
      </c>
      <c r="H80" s="364" t="s">
        <v>155</v>
      </c>
      <c r="I80" s="367" t="s">
        <v>154</v>
      </c>
      <c r="J80" s="366" t="s">
        <v>182</v>
      </c>
      <c r="K80" s="366" t="s">
        <v>182</v>
      </c>
      <c r="L80" s="367" t="s">
        <v>154</v>
      </c>
      <c r="M80" s="366" t="s">
        <v>182</v>
      </c>
      <c r="N80" s="334" t="s">
        <v>155</v>
      </c>
      <c r="O80" s="334" t="s">
        <v>155</v>
      </c>
      <c r="P80" s="363" t="s">
        <v>179</v>
      </c>
      <c r="Q80" s="367" t="s">
        <v>154</v>
      </c>
      <c r="R80" s="366" t="s">
        <v>182</v>
      </c>
      <c r="S80" s="334" t="s">
        <v>155</v>
      </c>
      <c r="T80" s="334" t="s">
        <v>155</v>
      </c>
      <c r="U80" s="371" t="s">
        <v>155</v>
      </c>
      <c r="V80" s="364" t="s">
        <v>155</v>
      </c>
      <c r="W80" s="364" t="s">
        <v>155</v>
      </c>
      <c r="X80" s="364" t="s">
        <v>155</v>
      </c>
      <c r="Y80" s="366" t="s">
        <v>182</v>
      </c>
      <c r="Z80" s="364" t="s">
        <v>155</v>
      </c>
      <c r="AA80" s="364" t="s">
        <v>155</v>
      </c>
      <c r="AB80" s="374" t="s">
        <v>398</v>
      </c>
    </row>
    <row r="81" spans="1:28" ht="45" x14ac:dyDescent="0.25">
      <c r="A81" s="462" t="s">
        <v>77</v>
      </c>
      <c r="B81" s="359" t="s">
        <v>78</v>
      </c>
      <c r="C81" s="364" t="s">
        <v>155</v>
      </c>
      <c r="D81" s="334">
        <v>0</v>
      </c>
      <c r="E81" s="334">
        <v>0</v>
      </c>
      <c r="F81" s="334">
        <v>0</v>
      </c>
      <c r="G81" s="334">
        <v>0</v>
      </c>
      <c r="H81" s="334">
        <v>0</v>
      </c>
      <c r="I81" s="334">
        <v>0</v>
      </c>
      <c r="J81" s="334">
        <v>0</v>
      </c>
      <c r="K81" s="363" t="s">
        <v>179</v>
      </c>
      <c r="L81" s="362" t="s">
        <v>394</v>
      </c>
      <c r="M81" s="363" t="s">
        <v>179</v>
      </c>
      <c r="N81" s="334">
        <v>0</v>
      </c>
      <c r="O81" s="334">
        <v>0</v>
      </c>
      <c r="P81" s="364" t="s">
        <v>155</v>
      </c>
      <c r="Q81" s="334">
        <v>0</v>
      </c>
      <c r="R81" s="334">
        <v>0</v>
      </c>
      <c r="S81" s="334">
        <v>0</v>
      </c>
      <c r="T81" s="334">
        <v>0</v>
      </c>
      <c r="U81" s="334">
        <v>0</v>
      </c>
      <c r="V81" s="363" t="s">
        <v>179</v>
      </c>
      <c r="W81" s="362" t="s">
        <v>394</v>
      </c>
      <c r="X81" s="334">
        <v>0</v>
      </c>
      <c r="Y81" s="334">
        <v>0</v>
      </c>
      <c r="Z81" s="334">
        <v>0</v>
      </c>
      <c r="AA81" s="334">
        <v>0</v>
      </c>
      <c r="AB81" s="334">
        <v>0</v>
      </c>
    </row>
    <row r="82" spans="1:28" x14ac:dyDescent="0.25">
      <c r="A82" s="463"/>
      <c r="B82" s="359" t="s">
        <v>79</v>
      </c>
      <c r="C82" s="365" t="s">
        <v>396</v>
      </c>
      <c r="D82" s="334">
        <v>0</v>
      </c>
      <c r="E82" s="373" t="s">
        <v>399</v>
      </c>
      <c r="F82" s="334">
        <v>0</v>
      </c>
      <c r="G82" s="368" t="s">
        <v>198</v>
      </c>
      <c r="H82" s="365" t="s">
        <v>396</v>
      </c>
      <c r="I82" s="365" t="s">
        <v>396</v>
      </c>
      <c r="J82" s="365" t="s">
        <v>396</v>
      </c>
      <c r="K82" s="370" t="s">
        <v>397</v>
      </c>
      <c r="L82" s="365" t="s">
        <v>396</v>
      </c>
      <c r="M82" s="365" t="s">
        <v>396</v>
      </c>
      <c r="N82" s="365" t="s">
        <v>396</v>
      </c>
      <c r="O82" s="365" t="s">
        <v>396</v>
      </c>
      <c r="P82" s="365" t="s">
        <v>396</v>
      </c>
      <c r="Q82" s="365" t="s">
        <v>396</v>
      </c>
      <c r="R82" s="365" t="s">
        <v>396</v>
      </c>
      <c r="S82" s="365" t="s">
        <v>396</v>
      </c>
      <c r="T82" s="370" t="s">
        <v>397</v>
      </c>
      <c r="U82" s="365" t="s">
        <v>396</v>
      </c>
      <c r="V82" s="365" t="s">
        <v>396</v>
      </c>
      <c r="W82" s="365" t="s">
        <v>396</v>
      </c>
      <c r="X82" s="365" t="s">
        <v>396</v>
      </c>
      <c r="Y82" s="365" t="s">
        <v>396</v>
      </c>
      <c r="Z82" s="365" t="s">
        <v>396</v>
      </c>
      <c r="AA82" s="370" t="s">
        <v>397</v>
      </c>
      <c r="AB82" s="334">
        <v>0</v>
      </c>
    </row>
    <row r="83" spans="1:28" ht="22.5" x14ac:dyDescent="0.25">
      <c r="A83" s="463"/>
      <c r="B83" s="359" t="s">
        <v>80</v>
      </c>
      <c r="C83" s="365" t="s">
        <v>396</v>
      </c>
      <c r="D83" s="368" t="s">
        <v>198</v>
      </c>
      <c r="E83" s="368" t="s">
        <v>198</v>
      </c>
      <c r="F83" s="334">
        <v>0</v>
      </c>
      <c r="G83" s="334">
        <v>0</v>
      </c>
      <c r="H83" s="365" t="s">
        <v>396</v>
      </c>
      <c r="I83" s="365" t="s">
        <v>396</v>
      </c>
      <c r="J83" s="365" t="s">
        <v>396</v>
      </c>
      <c r="K83" s="368" t="s">
        <v>198</v>
      </c>
      <c r="L83" s="365" t="s">
        <v>396</v>
      </c>
      <c r="M83" s="365" t="s">
        <v>396</v>
      </c>
      <c r="N83" s="365" t="s">
        <v>396</v>
      </c>
      <c r="O83" s="365" t="s">
        <v>396</v>
      </c>
      <c r="P83" s="365" t="s">
        <v>396</v>
      </c>
      <c r="Q83" s="365" t="s">
        <v>396</v>
      </c>
      <c r="R83" s="365" t="s">
        <v>396</v>
      </c>
      <c r="S83" s="365" t="s">
        <v>396</v>
      </c>
      <c r="T83" s="365" t="s">
        <v>396</v>
      </c>
      <c r="U83" s="365" t="s">
        <v>396</v>
      </c>
      <c r="V83" s="365" t="s">
        <v>396</v>
      </c>
      <c r="W83" s="365" t="s">
        <v>396</v>
      </c>
      <c r="X83" s="334">
        <v>0</v>
      </c>
      <c r="Y83" s="365" t="s">
        <v>396</v>
      </c>
      <c r="Z83" s="365" t="s">
        <v>396</v>
      </c>
      <c r="AA83" s="365" t="s">
        <v>396</v>
      </c>
      <c r="AB83" s="334">
        <v>0</v>
      </c>
    </row>
    <row r="84" spans="1:28" x14ac:dyDescent="0.25">
      <c r="A84" s="463"/>
      <c r="B84" s="359" t="s">
        <v>81</v>
      </c>
      <c r="C84" s="364" t="s">
        <v>155</v>
      </c>
      <c r="D84" s="367" t="s">
        <v>154</v>
      </c>
      <c r="E84" s="364" t="s">
        <v>155</v>
      </c>
      <c r="F84" s="364" t="s">
        <v>155</v>
      </c>
      <c r="G84" s="364" t="s">
        <v>155</v>
      </c>
      <c r="H84" s="363" t="s">
        <v>179</v>
      </c>
      <c r="I84" s="364" t="s">
        <v>155</v>
      </c>
      <c r="J84" s="364" t="s">
        <v>155</v>
      </c>
      <c r="K84" s="363" t="s">
        <v>179</v>
      </c>
      <c r="L84" s="364" t="s">
        <v>155</v>
      </c>
      <c r="M84" s="364" t="s">
        <v>155</v>
      </c>
      <c r="N84" s="366" t="s">
        <v>182</v>
      </c>
      <c r="O84" s="364" t="s">
        <v>155</v>
      </c>
      <c r="P84" s="364" t="s">
        <v>155</v>
      </c>
      <c r="Q84" s="364" t="s">
        <v>155</v>
      </c>
      <c r="R84" s="364" t="s">
        <v>155</v>
      </c>
      <c r="S84" s="363" t="s">
        <v>179</v>
      </c>
      <c r="T84" s="363" t="s">
        <v>179</v>
      </c>
      <c r="U84" s="364" t="s">
        <v>155</v>
      </c>
      <c r="V84" s="363" t="s">
        <v>179</v>
      </c>
      <c r="W84" s="364" t="s">
        <v>155</v>
      </c>
      <c r="X84" s="363" t="s">
        <v>179</v>
      </c>
      <c r="Y84" s="364" t="s">
        <v>155</v>
      </c>
      <c r="Z84" s="363" t="s">
        <v>179</v>
      </c>
      <c r="AA84" s="364" t="s">
        <v>155</v>
      </c>
      <c r="AB84" s="334">
        <v>0</v>
      </c>
    </row>
    <row r="85" spans="1:28" x14ac:dyDescent="0.25">
      <c r="A85" s="463"/>
      <c r="B85" s="359" t="s">
        <v>90</v>
      </c>
      <c r="C85" s="362" t="s">
        <v>394</v>
      </c>
      <c r="D85" s="334">
        <v>0</v>
      </c>
      <c r="E85" s="334">
        <v>0</v>
      </c>
      <c r="F85" s="334">
        <v>0</v>
      </c>
      <c r="G85" s="367" t="s">
        <v>154</v>
      </c>
      <c r="H85" s="375" t="s">
        <v>154</v>
      </c>
      <c r="I85" s="334">
        <v>0</v>
      </c>
      <c r="J85" s="334">
        <v>0</v>
      </c>
      <c r="K85" s="364" t="s">
        <v>155</v>
      </c>
      <c r="L85" s="364" t="s">
        <v>155</v>
      </c>
      <c r="M85" s="367" t="s">
        <v>154</v>
      </c>
      <c r="N85" s="363" t="s">
        <v>179</v>
      </c>
      <c r="O85" s="334">
        <v>0</v>
      </c>
      <c r="P85" s="362" t="s">
        <v>394</v>
      </c>
      <c r="Q85" s="367" t="s">
        <v>154</v>
      </c>
      <c r="R85" s="362" t="s">
        <v>394</v>
      </c>
      <c r="S85" s="334">
        <v>0</v>
      </c>
      <c r="T85" s="334">
        <v>0</v>
      </c>
      <c r="U85" s="334">
        <v>0</v>
      </c>
      <c r="V85" s="367" t="s">
        <v>154</v>
      </c>
      <c r="W85" s="334">
        <v>0</v>
      </c>
      <c r="X85" s="334">
        <v>0</v>
      </c>
      <c r="Y85" s="363" t="s">
        <v>179</v>
      </c>
      <c r="Z85" s="334">
        <v>0</v>
      </c>
      <c r="AA85" s="362" t="s">
        <v>394</v>
      </c>
      <c r="AB85" s="368" t="s">
        <v>198</v>
      </c>
    </row>
    <row r="86" spans="1:28" ht="33.75" x14ac:dyDescent="0.25">
      <c r="A86" s="463"/>
      <c r="B86" s="359" t="s">
        <v>82</v>
      </c>
      <c r="C86" s="364" t="s">
        <v>155</v>
      </c>
      <c r="D86" s="334">
        <v>0</v>
      </c>
      <c r="E86" s="334">
        <v>0</v>
      </c>
      <c r="F86" s="334">
        <v>0</v>
      </c>
      <c r="G86" s="334">
        <v>0</v>
      </c>
      <c r="H86" s="334">
        <v>0</v>
      </c>
      <c r="I86" s="334">
        <v>0</v>
      </c>
      <c r="J86" s="364" t="s">
        <v>155</v>
      </c>
      <c r="K86" s="334">
        <v>0</v>
      </c>
      <c r="L86" s="334">
        <v>0</v>
      </c>
      <c r="M86" s="364" t="s">
        <v>155</v>
      </c>
      <c r="N86" s="334">
        <v>0</v>
      </c>
      <c r="O86" s="334">
        <v>0</v>
      </c>
      <c r="P86" s="364" t="s">
        <v>155</v>
      </c>
      <c r="Q86" s="364" t="s">
        <v>155</v>
      </c>
      <c r="R86" s="364" t="s">
        <v>155</v>
      </c>
      <c r="S86" s="334">
        <v>0</v>
      </c>
      <c r="T86" s="334">
        <v>0</v>
      </c>
      <c r="U86" s="334">
        <v>0</v>
      </c>
      <c r="V86" s="334">
        <v>0</v>
      </c>
      <c r="W86" s="334">
        <v>0</v>
      </c>
      <c r="X86" s="334">
        <v>0</v>
      </c>
      <c r="Y86" s="334">
        <v>0</v>
      </c>
      <c r="Z86" s="334">
        <v>0</v>
      </c>
      <c r="AA86" s="334">
        <v>0</v>
      </c>
      <c r="AB86" s="334">
        <v>0</v>
      </c>
    </row>
    <row r="87" spans="1:28" x14ac:dyDescent="0.25">
      <c r="A87" s="463"/>
      <c r="B87" s="359" t="s">
        <v>83</v>
      </c>
      <c r="C87" s="363" t="s">
        <v>179</v>
      </c>
      <c r="D87" s="362" t="s">
        <v>394</v>
      </c>
      <c r="E87" s="364" t="s">
        <v>155</v>
      </c>
      <c r="F87" s="362" t="s">
        <v>394</v>
      </c>
      <c r="G87" s="362" t="s">
        <v>394</v>
      </c>
      <c r="H87" s="362" t="s">
        <v>394</v>
      </c>
      <c r="I87" s="362" t="s">
        <v>394</v>
      </c>
      <c r="J87" s="362" t="s">
        <v>394</v>
      </c>
      <c r="K87" s="363" t="s">
        <v>179</v>
      </c>
      <c r="L87" s="363" t="s">
        <v>179</v>
      </c>
      <c r="M87" s="363" t="s">
        <v>179</v>
      </c>
      <c r="N87" s="334">
        <v>0</v>
      </c>
      <c r="O87" s="362" t="s">
        <v>394</v>
      </c>
      <c r="P87" s="363" t="s">
        <v>179</v>
      </c>
      <c r="Q87" s="363" t="s">
        <v>179</v>
      </c>
      <c r="R87" s="362" t="s">
        <v>394</v>
      </c>
      <c r="S87" s="363" t="s">
        <v>179</v>
      </c>
      <c r="T87" s="363" t="s">
        <v>179</v>
      </c>
      <c r="U87" s="362" t="s">
        <v>394</v>
      </c>
      <c r="V87" s="363" t="s">
        <v>179</v>
      </c>
      <c r="W87" s="334">
        <v>0</v>
      </c>
      <c r="X87" s="334">
        <v>0</v>
      </c>
      <c r="Y87" s="334">
        <v>0</v>
      </c>
      <c r="Z87" s="334">
        <v>0</v>
      </c>
      <c r="AA87" s="334">
        <v>0</v>
      </c>
      <c r="AB87" s="365" t="s">
        <v>396</v>
      </c>
    </row>
    <row r="88" spans="1:28" x14ac:dyDescent="0.25">
      <c r="A88" s="463"/>
      <c r="B88" s="359" t="s">
        <v>84</v>
      </c>
      <c r="C88" s="367" t="s">
        <v>154</v>
      </c>
      <c r="D88" s="334">
        <v>0</v>
      </c>
      <c r="E88" s="334">
        <v>0</v>
      </c>
      <c r="F88" s="334">
        <v>0</v>
      </c>
      <c r="G88" s="334">
        <v>0</v>
      </c>
      <c r="H88" s="334">
        <v>0</v>
      </c>
      <c r="I88" s="334">
        <v>0</v>
      </c>
      <c r="J88" s="334">
        <v>0</v>
      </c>
      <c r="K88" s="362" t="s">
        <v>394</v>
      </c>
      <c r="L88" s="334">
        <v>0</v>
      </c>
      <c r="M88" s="362" t="s">
        <v>394</v>
      </c>
      <c r="N88" s="334">
        <v>0</v>
      </c>
      <c r="O88" s="334">
        <v>0</v>
      </c>
      <c r="P88" s="334">
        <v>0</v>
      </c>
      <c r="Q88" s="334">
        <v>0</v>
      </c>
      <c r="R88" s="334">
        <v>0</v>
      </c>
      <c r="S88" s="334">
        <v>0</v>
      </c>
      <c r="T88" s="373" t="s">
        <v>399</v>
      </c>
      <c r="U88" s="334">
        <v>0</v>
      </c>
      <c r="V88" s="368" t="s">
        <v>198</v>
      </c>
      <c r="W88" s="334">
        <v>0</v>
      </c>
      <c r="X88" s="334">
        <v>0</v>
      </c>
      <c r="Y88" s="334">
        <v>0</v>
      </c>
      <c r="Z88" s="334">
        <v>0</v>
      </c>
      <c r="AA88" s="334">
        <v>0</v>
      </c>
      <c r="AB88" s="334">
        <v>0</v>
      </c>
    </row>
    <row r="89" spans="1:28" ht="22.5" x14ac:dyDescent="0.25">
      <c r="A89" s="464"/>
      <c r="B89" s="359" t="s">
        <v>85</v>
      </c>
      <c r="C89" s="336">
        <v>0</v>
      </c>
      <c r="D89" s="336">
        <v>0</v>
      </c>
      <c r="E89" s="336">
        <v>0</v>
      </c>
      <c r="F89" s="336">
        <v>0</v>
      </c>
      <c r="G89" s="336">
        <v>0</v>
      </c>
      <c r="H89" s="336">
        <v>0</v>
      </c>
      <c r="I89" s="336">
        <v>0</v>
      </c>
      <c r="J89" s="336">
        <v>0</v>
      </c>
      <c r="K89" s="336">
        <v>0</v>
      </c>
      <c r="L89" s="336">
        <v>0</v>
      </c>
      <c r="M89" s="336">
        <v>0</v>
      </c>
      <c r="N89" s="336">
        <v>0</v>
      </c>
      <c r="O89" s="336">
        <v>0</v>
      </c>
      <c r="P89" s="336">
        <v>0</v>
      </c>
      <c r="Q89" s="336">
        <v>0</v>
      </c>
      <c r="R89" s="336">
        <v>0</v>
      </c>
      <c r="S89" s="336">
        <v>0</v>
      </c>
      <c r="T89" s="336">
        <v>0</v>
      </c>
      <c r="U89" s="336">
        <v>0</v>
      </c>
      <c r="V89" s="336">
        <v>0</v>
      </c>
      <c r="W89" s="336">
        <v>0</v>
      </c>
      <c r="X89" s="336">
        <v>0</v>
      </c>
      <c r="Y89" s="376" t="s">
        <v>154</v>
      </c>
      <c r="Z89" s="336">
        <v>0</v>
      </c>
      <c r="AA89" s="336">
        <v>0</v>
      </c>
      <c r="AB89" s="336">
        <v>0</v>
      </c>
    </row>
    <row r="90" spans="1:28" ht="15.75" thickBot="1" x14ac:dyDescent="0.3">
      <c r="A90" s="150"/>
      <c r="B90" s="150"/>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row>
    <row r="91" spans="1:28" ht="39.75" thickBot="1" x14ac:dyDescent="0.3">
      <c r="A91" s="150"/>
      <c r="B91" s="151" t="s">
        <v>156</v>
      </c>
      <c r="C91" s="152" t="s">
        <v>157</v>
      </c>
      <c r="D91" s="152" t="s">
        <v>158</v>
      </c>
      <c r="E91" s="150">
        <f>SUM(E92:E96)</f>
        <v>67</v>
      </c>
      <c r="F91" s="150"/>
      <c r="G91" s="150"/>
      <c r="H91" s="150"/>
      <c r="I91" s="150"/>
      <c r="J91" s="150"/>
      <c r="K91" s="150"/>
      <c r="L91" s="150"/>
      <c r="M91" s="150"/>
      <c r="N91" s="150"/>
      <c r="O91" s="150"/>
      <c r="P91" s="150"/>
      <c r="Q91" s="150"/>
      <c r="R91" s="150"/>
      <c r="S91" s="150"/>
      <c r="T91" s="150"/>
      <c r="U91" s="150"/>
      <c r="V91" s="150"/>
      <c r="W91" s="150"/>
      <c r="X91" s="150"/>
      <c r="Y91" s="150"/>
      <c r="Z91" s="150"/>
      <c r="AA91" s="150"/>
      <c r="AB91" s="150"/>
    </row>
    <row r="92" spans="1:28" ht="52.5" thickBot="1" x14ac:dyDescent="0.3">
      <c r="A92" s="150"/>
      <c r="B92" s="153" t="s">
        <v>159</v>
      </c>
      <c r="C92" s="154" t="s">
        <v>160</v>
      </c>
      <c r="D92" s="154" t="s">
        <v>161</v>
      </c>
      <c r="E92" s="150">
        <f>COUNTIF(C54:AB89,"MS")</f>
        <v>3</v>
      </c>
      <c r="F92" s="150">
        <v>3</v>
      </c>
      <c r="G92" s="150"/>
      <c r="H92" s="150"/>
      <c r="I92" s="150"/>
      <c r="J92" s="150"/>
      <c r="K92" s="150"/>
      <c r="L92" s="150"/>
      <c r="M92" s="150"/>
      <c r="N92" s="150"/>
      <c r="O92" s="150"/>
      <c r="P92" s="150"/>
      <c r="Q92" s="150"/>
      <c r="R92" s="150"/>
      <c r="S92" s="150"/>
      <c r="T92" s="150"/>
      <c r="U92" s="150"/>
      <c r="V92" s="150"/>
      <c r="W92" s="150"/>
      <c r="X92" s="150"/>
      <c r="Y92" s="150"/>
      <c r="Z92" s="150"/>
      <c r="AA92" s="150"/>
      <c r="AB92" s="150"/>
    </row>
    <row r="93" spans="1:28" ht="39.75" thickBot="1" x14ac:dyDescent="0.3">
      <c r="A93" s="150"/>
      <c r="B93" s="155" t="s">
        <v>162</v>
      </c>
      <c r="C93" s="156" t="s">
        <v>163</v>
      </c>
      <c r="D93" s="156" t="s">
        <v>164</v>
      </c>
      <c r="E93" s="150">
        <f>COUNTIF(C55:AB89,"S")</f>
        <v>10</v>
      </c>
      <c r="F93" s="150">
        <v>10</v>
      </c>
      <c r="G93" s="150"/>
      <c r="H93" s="150"/>
      <c r="I93" s="150"/>
      <c r="J93" s="150"/>
      <c r="K93" s="150"/>
      <c r="L93" s="150"/>
      <c r="M93" s="150"/>
      <c r="N93" s="150"/>
      <c r="O93" s="150"/>
      <c r="P93" s="150"/>
      <c r="Q93" s="150"/>
      <c r="R93" s="150"/>
      <c r="S93" s="150"/>
      <c r="T93" s="150"/>
      <c r="U93" s="150"/>
      <c r="V93" s="150"/>
      <c r="W93" s="150"/>
      <c r="X93" s="150"/>
      <c r="Y93" s="150"/>
      <c r="Z93" s="150"/>
      <c r="AA93" s="150"/>
      <c r="AB93" s="150"/>
    </row>
    <row r="94" spans="1:28" ht="78" thickBot="1" x14ac:dyDescent="0.3">
      <c r="A94" s="150"/>
      <c r="B94" s="157" t="s">
        <v>165</v>
      </c>
      <c r="C94" s="158" t="s">
        <v>166</v>
      </c>
      <c r="D94" s="158" t="s">
        <v>167</v>
      </c>
      <c r="E94" s="150">
        <f>COUNTIF(C54:AB89,"MEDS")</f>
        <v>39</v>
      </c>
      <c r="F94" s="150">
        <v>39</v>
      </c>
      <c r="G94" s="150"/>
      <c r="H94" s="150"/>
      <c r="I94" s="150"/>
      <c r="J94" s="150"/>
      <c r="K94" s="150"/>
      <c r="L94" s="150"/>
      <c r="M94" s="150"/>
      <c r="N94" s="150"/>
      <c r="O94" s="150"/>
      <c r="P94" s="150"/>
      <c r="Q94" s="150"/>
      <c r="R94" s="150"/>
      <c r="S94" s="150"/>
      <c r="T94" s="150"/>
      <c r="U94" s="150"/>
      <c r="V94" s="150"/>
      <c r="W94" s="150"/>
      <c r="X94" s="150"/>
      <c r="Y94" s="150"/>
      <c r="Z94" s="150"/>
      <c r="AA94" s="150"/>
      <c r="AB94" s="150"/>
    </row>
    <row r="95" spans="1:28" ht="52.5" thickBot="1" x14ac:dyDescent="0.3">
      <c r="A95" s="150"/>
      <c r="B95" s="159" t="s">
        <v>168</v>
      </c>
      <c r="C95" s="160" t="s">
        <v>169</v>
      </c>
      <c r="D95" s="160" t="s">
        <v>170</v>
      </c>
      <c r="E95" s="150">
        <f>COUNTIF(C54:AB89,"PS")</f>
        <v>4</v>
      </c>
      <c r="F95" s="150">
        <v>4</v>
      </c>
      <c r="G95" s="150"/>
      <c r="H95" s="150"/>
      <c r="I95" s="150"/>
      <c r="J95" s="150"/>
      <c r="K95" s="150"/>
      <c r="L95" s="150"/>
      <c r="M95" s="150"/>
      <c r="N95" s="150"/>
      <c r="O95" s="150"/>
      <c r="P95" s="150"/>
      <c r="Q95" s="150"/>
      <c r="R95" s="150"/>
      <c r="S95" s="150"/>
      <c r="T95" s="150"/>
      <c r="U95" s="150"/>
      <c r="V95" s="150"/>
      <c r="W95" s="150"/>
      <c r="X95" s="150"/>
      <c r="Y95" s="150"/>
      <c r="Z95" s="150"/>
      <c r="AA95" s="150"/>
      <c r="AB95" s="150"/>
    </row>
    <row r="96" spans="1:28" ht="52.5" thickBot="1" x14ac:dyDescent="0.3">
      <c r="A96" s="150"/>
      <c r="B96" s="320" t="s">
        <v>400</v>
      </c>
      <c r="C96" s="161" t="s">
        <v>172</v>
      </c>
      <c r="D96" s="161" t="s">
        <v>173</v>
      </c>
      <c r="E96" s="150">
        <f>COUNTIF(C54:AB89,"NS")</f>
        <v>11</v>
      </c>
      <c r="F96" s="150">
        <v>11</v>
      </c>
      <c r="G96" s="150"/>
      <c r="H96" s="150"/>
      <c r="I96" s="150"/>
      <c r="J96" s="150"/>
      <c r="K96" s="150"/>
      <c r="L96" s="150"/>
      <c r="M96" s="150"/>
      <c r="N96" s="150"/>
      <c r="O96" s="150"/>
      <c r="P96" s="150"/>
      <c r="Q96" s="150"/>
      <c r="R96" s="150"/>
      <c r="S96" s="150"/>
      <c r="T96" s="150"/>
      <c r="U96" s="150"/>
      <c r="V96" s="150"/>
      <c r="W96" s="150"/>
      <c r="X96" s="150"/>
      <c r="Y96" s="150"/>
      <c r="Z96" s="150"/>
      <c r="AA96" s="150"/>
      <c r="AB96" s="150"/>
    </row>
    <row r="97" spans="1:28" ht="39.75" thickBot="1" x14ac:dyDescent="0.3">
      <c r="A97" s="150"/>
      <c r="B97" s="320" t="s">
        <v>401</v>
      </c>
      <c r="C97" s="162" t="s">
        <v>154</v>
      </c>
      <c r="D97" s="162" t="s">
        <v>175</v>
      </c>
      <c r="E97" s="150">
        <f>COUNTIF(C54:AB89,"-NS")</f>
        <v>43</v>
      </c>
      <c r="F97" s="150">
        <v>-43</v>
      </c>
      <c r="G97" s="150"/>
      <c r="H97" s="150"/>
      <c r="I97" s="150"/>
      <c r="J97" s="150"/>
      <c r="K97" s="150"/>
      <c r="L97" s="150"/>
      <c r="M97" s="150"/>
      <c r="N97" s="150"/>
      <c r="O97" s="150"/>
      <c r="P97" s="150"/>
      <c r="Q97" s="150"/>
      <c r="R97" s="150"/>
      <c r="S97" s="150"/>
      <c r="T97" s="150"/>
      <c r="U97" s="150"/>
      <c r="V97" s="150"/>
      <c r="W97" s="150"/>
      <c r="X97" s="150"/>
      <c r="Y97" s="150"/>
      <c r="Z97" s="150"/>
      <c r="AA97" s="150"/>
      <c r="AB97" s="150"/>
    </row>
    <row r="98" spans="1:28" ht="52.5" thickBot="1" x14ac:dyDescent="0.3">
      <c r="A98" s="150"/>
      <c r="B98" s="163" t="s">
        <v>176</v>
      </c>
      <c r="C98" s="164" t="s">
        <v>155</v>
      </c>
      <c r="D98" s="164" t="s">
        <v>177</v>
      </c>
      <c r="E98" s="150">
        <f>COUNTIF(C54:AB89,"-PS")</f>
        <v>233</v>
      </c>
      <c r="F98" s="150">
        <v>-233</v>
      </c>
      <c r="G98" s="150"/>
      <c r="H98" s="150"/>
      <c r="I98" s="150"/>
      <c r="J98" s="150"/>
      <c r="K98" s="150"/>
      <c r="L98" s="150"/>
      <c r="M98" s="150"/>
      <c r="N98" s="150"/>
      <c r="O98" s="150"/>
      <c r="P98" s="150"/>
      <c r="Q98" s="150"/>
      <c r="R98" s="150"/>
      <c r="S98" s="150"/>
      <c r="T98" s="150"/>
      <c r="U98" s="150"/>
      <c r="V98" s="150"/>
      <c r="W98" s="150"/>
      <c r="X98" s="150"/>
      <c r="Y98" s="150"/>
      <c r="Z98" s="150"/>
      <c r="AA98" s="150"/>
      <c r="AB98" s="150"/>
    </row>
    <row r="99" spans="1:28" ht="78" thickBot="1" x14ac:dyDescent="0.3">
      <c r="A99" s="150"/>
      <c r="B99" s="165" t="s">
        <v>178</v>
      </c>
      <c r="C99" s="166" t="s">
        <v>179</v>
      </c>
      <c r="D99" s="166" t="s">
        <v>180</v>
      </c>
      <c r="E99" s="150">
        <f>COUNTIF(C54:AB89,"-MEDS")</f>
        <v>104</v>
      </c>
      <c r="F99" s="150">
        <v>-104</v>
      </c>
      <c r="G99" s="150"/>
      <c r="H99" s="150"/>
      <c r="I99" s="150"/>
      <c r="J99" s="150"/>
      <c r="K99" s="150"/>
      <c r="L99" s="150"/>
      <c r="M99" s="150"/>
      <c r="N99" s="150"/>
      <c r="O99" s="150"/>
      <c r="P99" s="150"/>
      <c r="Q99" s="150"/>
      <c r="R99" s="150"/>
      <c r="S99" s="150"/>
      <c r="T99" s="150"/>
      <c r="U99" s="150"/>
      <c r="V99" s="150"/>
      <c r="W99" s="150"/>
      <c r="X99" s="150"/>
      <c r="Y99" s="150"/>
      <c r="Z99" s="150"/>
      <c r="AA99" s="150"/>
      <c r="AB99" s="150"/>
    </row>
    <row r="100" spans="1:28" ht="39.75" thickBot="1" x14ac:dyDescent="0.3">
      <c r="A100" s="150"/>
      <c r="B100" s="167" t="s">
        <v>181</v>
      </c>
      <c r="C100" s="168" t="s">
        <v>182</v>
      </c>
      <c r="D100" s="168" t="s">
        <v>183</v>
      </c>
      <c r="E100" s="150">
        <f>COUNTIF(C54:AB89,"-S")</f>
        <v>43</v>
      </c>
      <c r="F100" s="150">
        <v>-43</v>
      </c>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row>
    <row r="101" spans="1:28" ht="52.5" thickBot="1" x14ac:dyDescent="0.3">
      <c r="A101" s="150"/>
      <c r="B101" s="169" t="s">
        <v>184</v>
      </c>
      <c r="C101" s="170" t="s">
        <v>185</v>
      </c>
      <c r="D101" s="170" t="s">
        <v>186</v>
      </c>
      <c r="E101" s="150">
        <f>COUNTIF(C54:AB89,"-MS")</f>
        <v>9</v>
      </c>
      <c r="F101" s="150">
        <v>-9</v>
      </c>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row>
    <row r="102" spans="1:28" x14ac:dyDescent="0.25">
      <c r="A102" s="150"/>
      <c r="B102" s="150"/>
      <c r="C102" s="150"/>
      <c r="D102" s="150"/>
      <c r="E102" s="150">
        <f>SUM(E97:E101)</f>
        <v>432</v>
      </c>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row>
    <row r="103" spans="1:28" x14ac:dyDescent="0.25">
      <c r="A103" s="150"/>
      <c r="B103" s="150"/>
      <c r="C103" s="150"/>
      <c r="D103" s="150"/>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c r="AA103" s="150"/>
      <c r="AB103" s="150"/>
    </row>
    <row r="104" spans="1:28" x14ac:dyDescent="0.25">
      <c r="A104" s="150"/>
      <c r="B104" s="150"/>
      <c r="C104" s="150"/>
      <c r="D104" s="150"/>
      <c r="E104" s="150"/>
      <c r="F104" s="150"/>
      <c r="G104" s="150"/>
      <c r="H104" s="150"/>
      <c r="I104" s="150"/>
      <c r="J104" s="150"/>
      <c r="K104" s="150"/>
      <c r="L104" s="150"/>
      <c r="M104" s="150"/>
      <c r="N104" s="150"/>
      <c r="O104" s="150"/>
      <c r="P104" s="150"/>
      <c r="Q104" s="150"/>
      <c r="R104" s="150"/>
      <c r="S104" s="150"/>
      <c r="T104" s="150"/>
      <c r="U104" s="150"/>
      <c r="V104" s="150"/>
      <c r="W104" s="150"/>
      <c r="X104" s="150"/>
      <c r="Y104" s="150"/>
      <c r="Z104" s="150"/>
      <c r="AA104" s="150"/>
      <c r="AB104" s="150"/>
    </row>
    <row r="105" spans="1:28" x14ac:dyDescent="0.25">
      <c r="A105" s="150"/>
      <c r="B105" s="150"/>
      <c r="C105" s="150"/>
      <c r="D105" s="150"/>
      <c r="E105" s="150"/>
      <c r="F105" s="150"/>
      <c r="G105" s="150"/>
      <c r="H105" s="150"/>
      <c r="I105" s="150"/>
      <c r="J105" s="150"/>
      <c r="K105" s="150"/>
      <c r="L105" s="150"/>
      <c r="M105" s="150"/>
      <c r="N105" s="150"/>
      <c r="O105" s="150"/>
      <c r="P105" s="150"/>
      <c r="Q105" s="150"/>
      <c r="R105" s="150"/>
      <c r="S105" s="150"/>
      <c r="T105" s="150"/>
      <c r="U105" s="150"/>
      <c r="V105" s="150"/>
      <c r="W105" s="150"/>
      <c r="X105" s="150"/>
      <c r="Y105" s="150"/>
      <c r="Z105" s="150"/>
      <c r="AA105" s="150"/>
      <c r="AB105" s="150"/>
    </row>
    <row r="106" spans="1:28" x14ac:dyDescent="0.25">
      <c r="A106" s="150"/>
      <c r="B106" s="150"/>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c r="AA106" s="150"/>
      <c r="AB106" s="150"/>
    </row>
    <row r="107" spans="1:28" x14ac:dyDescent="0.25">
      <c r="A107" s="150"/>
      <c r="B107" s="150"/>
      <c r="C107" s="150"/>
      <c r="D107" s="150"/>
      <c r="E107" s="150"/>
      <c r="F107" s="150"/>
      <c r="G107" s="150"/>
      <c r="H107" s="150"/>
      <c r="I107" s="150"/>
      <c r="J107" s="150"/>
      <c r="K107" s="150"/>
      <c r="L107" s="150"/>
      <c r="M107" s="150"/>
      <c r="N107" s="150"/>
      <c r="O107" s="150"/>
      <c r="P107" s="150"/>
      <c r="Q107" s="150"/>
      <c r="R107" s="150"/>
      <c r="S107" s="150"/>
      <c r="T107" s="150"/>
      <c r="U107" s="150"/>
      <c r="V107" s="150"/>
      <c r="W107" s="150"/>
      <c r="X107" s="150"/>
      <c r="Y107" s="150"/>
      <c r="Z107" s="150"/>
      <c r="AA107" s="150"/>
      <c r="AB107" s="150"/>
    </row>
    <row r="108" spans="1:28" x14ac:dyDescent="0.25">
      <c r="A108" s="150"/>
      <c r="B108" s="150"/>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50"/>
      <c r="Y108" s="150"/>
      <c r="Z108" s="150"/>
      <c r="AA108" s="150"/>
      <c r="AB108" s="150"/>
    </row>
    <row r="109" spans="1:28" x14ac:dyDescent="0.25">
      <c r="A109" s="150"/>
      <c r="B109" s="150"/>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c r="AA109" s="150"/>
      <c r="AB109" s="150"/>
    </row>
    <row r="110" spans="1:28" x14ac:dyDescent="0.25">
      <c r="A110" s="150"/>
      <c r="B110" s="150"/>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c r="AB110" s="150"/>
    </row>
    <row r="111" spans="1:28" x14ac:dyDescent="0.25">
      <c r="A111" s="150"/>
      <c r="B111" s="150"/>
      <c r="C111" s="150"/>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row>
    <row r="112" spans="1:28" x14ac:dyDescent="0.25">
      <c r="A112" s="150"/>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row>
    <row r="113" spans="1:28" x14ac:dyDescent="0.25">
      <c r="A113" s="150"/>
      <c r="B113" s="150"/>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0"/>
      <c r="AB113" s="150"/>
    </row>
    <row r="114" spans="1:28" x14ac:dyDescent="0.25">
      <c r="A114" s="150"/>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row>
    <row r="115" spans="1:28" x14ac:dyDescent="0.25">
      <c r="A115" s="150"/>
      <c r="B115" s="150"/>
      <c r="C115" s="150"/>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c r="AB115" s="150"/>
    </row>
    <row r="116" spans="1:28" x14ac:dyDescent="0.25">
      <c r="A116" s="150"/>
      <c r="B116" s="150"/>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row>
    <row r="117" spans="1:28" x14ac:dyDescent="0.25">
      <c r="A117" s="150"/>
      <c r="B117" s="150"/>
      <c r="C117" s="150"/>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row>
    <row r="118" spans="1:28" x14ac:dyDescent="0.25">
      <c r="A118" s="150"/>
      <c r="B118" s="150"/>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row>
    <row r="119" spans="1:28" x14ac:dyDescent="0.25">
      <c r="A119" s="150"/>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row>
    <row r="120" spans="1:28" x14ac:dyDescent="0.25">
      <c r="A120" s="150"/>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row>
    <row r="121" spans="1:28" x14ac:dyDescent="0.25">
      <c r="A121" s="150"/>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row>
    <row r="122" spans="1:28" x14ac:dyDescent="0.25">
      <c r="A122" s="150"/>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row>
    <row r="123" spans="1:28" x14ac:dyDescent="0.25">
      <c r="A123" s="150"/>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row>
    <row r="124" spans="1:28" x14ac:dyDescent="0.25">
      <c r="A124" s="150"/>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row>
    <row r="125" spans="1:28" x14ac:dyDescent="0.25">
      <c r="A125" s="150"/>
      <c r="B125" s="150"/>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row>
    <row r="126" spans="1:28" x14ac:dyDescent="0.25">
      <c r="A126" s="150"/>
      <c r="B126" s="150"/>
      <c r="C126" s="150"/>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row>
    <row r="127" spans="1:28" x14ac:dyDescent="0.25">
      <c r="A127" s="150"/>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row>
    <row r="128" spans="1:28" x14ac:dyDescent="0.25">
      <c r="A128" s="150"/>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row>
    <row r="129" spans="1:28" x14ac:dyDescent="0.25">
      <c r="A129" s="150"/>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row>
    <row r="130" spans="1:28" x14ac:dyDescent="0.25">
      <c r="A130" s="150"/>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row>
    <row r="131" spans="1:28" x14ac:dyDescent="0.25">
      <c r="A131" s="150"/>
      <c r="B131" s="150"/>
      <c r="C131" s="150"/>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c r="AB131" s="150"/>
    </row>
    <row r="132" spans="1:28" x14ac:dyDescent="0.25">
      <c r="A132" s="150"/>
      <c r="B132" s="150"/>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row>
    <row r="133" spans="1:28" x14ac:dyDescent="0.25">
      <c r="A133" s="150"/>
      <c r="B133" s="150"/>
      <c r="C133" s="150"/>
      <c r="D133" s="150"/>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c r="AB133" s="150"/>
    </row>
    <row r="134" spans="1:28" x14ac:dyDescent="0.25">
      <c r="A134" s="150"/>
      <c r="B134" s="150"/>
      <c r="C134" s="150"/>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c r="AB134" s="150"/>
    </row>
    <row r="135" spans="1:28" x14ac:dyDescent="0.25">
      <c r="A135" s="150"/>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row>
    <row r="136" spans="1:28" x14ac:dyDescent="0.25">
      <c r="A136" s="150"/>
      <c r="B136" s="150"/>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row>
    <row r="137" spans="1:28" x14ac:dyDescent="0.25">
      <c r="A137" s="150"/>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row>
    <row r="138" spans="1:28" x14ac:dyDescent="0.25">
      <c r="A138" s="150"/>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row>
    <row r="139" spans="1:28" x14ac:dyDescent="0.25">
      <c r="A139" s="150"/>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c r="AA139" s="150"/>
      <c r="AB139" s="150"/>
    </row>
    <row r="140" spans="1:28" x14ac:dyDescent="0.25">
      <c r="A140" s="150"/>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c r="AA140" s="150"/>
      <c r="AB140" s="150"/>
    </row>
    <row r="141" spans="1:28" x14ac:dyDescent="0.25">
      <c r="A141" s="150"/>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row>
    <row r="142" spans="1:28" x14ac:dyDescent="0.25">
      <c r="A142" s="150"/>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row>
    <row r="143" spans="1:28" x14ac:dyDescent="0.25">
      <c r="A143" s="150"/>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c r="AB143" s="150"/>
    </row>
    <row r="144" spans="1:28" x14ac:dyDescent="0.25">
      <c r="A144" s="150"/>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row>
    <row r="145" spans="1:28" x14ac:dyDescent="0.25">
      <c r="A145" s="150"/>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row>
    <row r="146" spans="1:28" x14ac:dyDescent="0.25">
      <c r="A146" s="150"/>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row>
    <row r="147" spans="1:28" x14ac:dyDescent="0.25">
      <c r="A147" s="150"/>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c r="AA147" s="150"/>
      <c r="AB147" s="150"/>
    </row>
    <row r="148" spans="1:28" x14ac:dyDescent="0.25">
      <c r="A148" s="150"/>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c r="AA148" s="150"/>
      <c r="AB148" s="150"/>
    </row>
    <row r="149" spans="1:28" x14ac:dyDescent="0.25">
      <c r="A149" s="150"/>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row>
    <row r="150" spans="1:28" x14ac:dyDescent="0.25">
      <c r="A150" s="150"/>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row>
    <row r="151" spans="1:28" x14ac:dyDescent="0.25">
      <c r="A151" s="150"/>
      <c r="B151" s="150"/>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0"/>
    </row>
    <row r="152" spans="1:28" x14ac:dyDescent="0.25">
      <c r="A152" s="150"/>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c r="AA152" s="150"/>
      <c r="AB152" s="150"/>
    </row>
    <row r="153" spans="1:28" x14ac:dyDescent="0.25">
      <c r="A153" s="150"/>
      <c r="B153" s="150"/>
      <c r="C153" s="150"/>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c r="AA153" s="150"/>
      <c r="AB153" s="150"/>
    </row>
    <row r="154" spans="1:28" x14ac:dyDescent="0.25">
      <c r="A154" s="150"/>
      <c r="B154" s="150"/>
      <c r="C154" s="150"/>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c r="AA154" s="150"/>
      <c r="AB154" s="150"/>
    </row>
    <row r="155" spans="1:28" x14ac:dyDescent="0.25">
      <c r="A155" s="150"/>
      <c r="B155" s="150"/>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c r="AA155" s="150"/>
      <c r="AB155" s="150"/>
    </row>
    <row r="156" spans="1:28" x14ac:dyDescent="0.25">
      <c r="A156" s="150"/>
      <c r="B156" s="150"/>
      <c r="C156" s="150"/>
      <c r="D156" s="150"/>
      <c r="E156" s="150"/>
      <c r="F156" s="150"/>
      <c r="G156" s="150"/>
      <c r="H156" s="150"/>
      <c r="I156" s="150"/>
      <c r="J156" s="150"/>
      <c r="K156" s="150"/>
      <c r="L156" s="150"/>
      <c r="M156" s="150"/>
      <c r="N156" s="150"/>
      <c r="O156" s="150"/>
      <c r="P156" s="150"/>
      <c r="Q156" s="150"/>
      <c r="R156" s="150"/>
      <c r="S156" s="150"/>
      <c r="T156" s="150"/>
      <c r="U156" s="150"/>
      <c r="V156" s="150"/>
      <c r="W156" s="150"/>
      <c r="X156" s="150"/>
      <c r="Y156" s="150"/>
      <c r="Z156" s="150"/>
      <c r="AA156" s="150"/>
      <c r="AB156" s="150"/>
    </row>
    <row r="157" spans="1:28" x14ac:dyDescent="0.25">
      <c r="A157" s="150"/>
      <c r="B157" s="150"/>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0"/>
      <c r="Z157" s="150"/>
      <c r="AA157" s="150"/>
      <c r="AB157" s="150"/>
    </row>
    <row r="158" spans="1:28" x14ac:dyDescent="0.25">
      <c r="A158" s="150"/>
      <c r="B158" s="150"/>
      <c r="C158" s="150"/>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c r="AA158" s="150"/>
      <c r="AB158" s="150"/>
    </row>
    <row r="159" spans="1:28" x14ac:dyDescent="0.25">
      <c r="A159" s="150"/>
      <c r="B159" s="150"/>
      <c r="C159" s="150"/>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150"/>
      <c r="Z159" s="150"/>
      <c r="AA159" s="150"/>
      <c r="AB159" s="150"/>
    </row>
    <row r="160" spans="1:28" x14ac:dyDescent="0.25">
      <c r="A160" s="150"/>
      <c r="B160" s="150"/>
      <c r="C160" s="150"/>
      <c r="D160" s="150"/>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c r="AA160" s="150"/>
      <c r="AB160" s="150"/>
    </row>
    <row r="161" spans="1:28" x14ac:dyDescent="0.25">
      <c r="A161" s="150"/>
      <c r="B161" s="150"/>
      <c r="C161" s="150"/>
      <c r="D161" s="150"/>
      <c r="E161" s="150"/>
      <c r="F161" s="150"/>
      <c r="G161" s="150"/>
      <c r="H161" s="150"/>
      <c r="I161" s="150"/>
      <c r="J161" s="150"/>
      <c r="K161" s="150"/>
      <c r="L161" s="150"/>
      <c r="M161" s="150"/>
      <c r="N161" s="150"/>
      <c r="O161" s="150"/>
      <c r="P161" s="150"/>
      <c r="Q161" s="150"/>
      <c r="R161" s="150"/>
      <c r="S161" s="150"/>
      <c r="T161" s="150"/>
      <c r="U161" s="150"/>
      <c r="V161" s="150"/>
      <c r="W161" s="150"/>
      <c r="X161" s="150"/>
      <c r="Y161" s="150"/>
      <c r="Z161" s="150"/>
      <c r="AA161" s="150"/>
      <c r="AB161" s="150"/>
    </row>
    <row r="162" spans="1:28" x14ac:dyDescent="0.25">
      <c r="A162" s="150"/>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0"/>
      <c r="X162" s="150"/>
      <c r="Y162" s="150"/>
      <c r="Z162" s="150"/>
      <c r="AA162" s="150"/>
      <c r="AB162" s="150"/>
    </row>
    <row r="163" spans="1:28" x14ac:dyDescent="0.25">
      <c r="A163" s="150"/>
      <c r="B163" s="150"/>
      <c r="C163" s="150"/>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0"/>
      <c r="Z163" s="150"/>
      <c r="AA163" s="150"/>
      <c r="AB163" s="150"/>
    </row>
    <row r="164" spans="1:28" x14ac:dyDescent="0.25">
      <c r="A164" s="150"/>
      <c r="B164" s="150"/>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c r="AA164" s="150"/>
      <c r="AB164" s="150"/>
    </row>
    <row r="165" spans="1:28" x14ac:dyDescent="0.25">
      <c r="A165" s="150"/>
      <c r="B165" s="150"/>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150"/>
      <c r="Z165" s="150"/>
      <c r="AA165" s="150"/>
      <c r="AB165" s="150"/>
    </row>
    <row r="166" spans="1:28" x14ac:dyDescent="0.25">
      <c r="A166" s="150"/>
      <c r="B166" s="150"/>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c r="AA166" s="150"/>
      <c r="AB166" s="150"/>
    </row>
    <row r="167" spans="1:28" x14ac:dyDescent="0.25">
      <c r="A167" s="150"/>
      <c r="B167" s="150"/>
      <c r="C167" s="150"/>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150"/>
      <c r="Z167" s="150"/>
      <c r="AA167" s="150"/>
      <c r="AB167" s="150"/>
    </row>
    <row r="168" spans="1:28" x14ac:dyDescent="0.25">
      <c r="A168" s="150"/>
      <c r="B168" s="150"/>
      <c r="C168" s="150"/>
      <c r="D168" s="150"/>
      <c r="E168" s="150"/>
      <c r="F168" s="150"/>
      <c r="G168" s="150"/>
      <c r="H168" s="150"/>
      <c r="I168" s="150"/>
      <c r="J168" s="150"/>
      <c r="K168" s="150"/>
      <c r="L168" s="150"/>
      <c r="M168" s="150"/>
      <c r="N168" s="150"/>
      <c r="O168" s="150"/>
      <c r="P168" s="150"/>
      <c r="Q168" s="150"/>
      <c r="R168" s="150"/>
      <c r="S168" s="150"/>
      <c r="T168" s="150"/>
      <c r="U168" s="150"/>
      <c r="V168" s="150"/>
      <c r="W168" s="150"/>
      <c r="X168" s="150"/>
      <c r="Y168" s="150"/>
      <c r="Z168" s="150"/>
      <c r="AA168" s="150"/>
      <c r="AB168" s="150"/>
    </row>
    <row r="169" spans="1:28" x14ac:dyDescent="0.25">
      <c r="A169" s="150"/>
      <c r="B169" s="150"/>
      <c r="C169" s="150"/>
      <c r="D169" s="150"/>
      <c r="E169" s="150"/>
      <c r="F169" s="150"/>
      <c r="G169" s="150"/>
      <c r="H169" s="150"/>
      <c r="I169" s="150"/>
      <c r="J169" s="150"/>
      <c r="K169" s="150"/>
      <c r="L169" s="150"/>
      <c r="M169" s="150"/>
      <c r="N169" s="150"/>
      <c r="O169" s="150"/>
      <c r="P169" s="150"/>
      <c r="Q169" s="150"/>
      <c r="R169" s="150"/>
      <c r="S169" s="150"/>
      <c r="T169" s="150"/>
      <c r="U169" s="150"/>
      <c r="V169" s="150"/>
      <c r="W169" s="150"/>
      <c r="X169" s="150"/>
      <c r="Y169" s="150"/>
      <c r="Z169" s="150"/>
      <c r="AA169" s="150"/>
      <c r="AB169" s="150"/>
    </row>
    <row r="170" spans="1:28" x14ac:dyDescent="0.25">
      <c r="A170" s="150"/>
      <c r="B170" s="150"/>
      <c r="C170" s="150"/>
      <c r="D170" s="150"/>
      <c r="E170" s="150"/>
      <c r="F170" s="150"/>
      <c r="G170" s="150"/>
      <c r="H170" s="150"/>
      <c r="I170" s="150"/>
      <c r="J170" s="150"/>
      <c r="K170" s="150"/>
      <c r="L170" s="150"/>
      <c r="M170" s="150"/>
      <c r="N170" s="150"/>
      <c r="O170" s="150"/>
      <c r="P170" s="150"/>
      <c r="Q170" s="150"/>
      <c r="R170" s="150"/>
      <c r="S170" s="150"/>
      <c r="T170" s="150"/>
      <c r="U170" s="150"/>
      <c r="V170" s="150"/>
      <c r="W170" s="150"/>
      <c r="X170" s="150"/>
      <c r="Y170" s="150"/>
      <c r="Z170" s="150"/>
      <c r="AA170" s="150"/>
      <c r="AB170" s="150"/>
    </row>
    <row r="171" spans="1:28" x14ac:dyDescent="0.25">
      <c r="A171" s="150"/>
      <c r="B171" s="150"/>
      <c r="C171" s="150"/>
      <c r="D171" s="150"/>
      <c r="E171" s="150"/>
      <c r="F171" s="150"/>
      <c r="G171" s="150"/>
      <c r="H171" s="150"/>
      <c r="I171" s="150"/>
      <c r="J171" s="150"/>
      <c r="K171" s="150"/>
      <c r="L171" s="150"/>
      <c r="M171" s="150"/>
      <c r="N171" s="150"/>
      <c r="O171" s="150"/>
      <c r="P171" s="150"/>
      <c r="Q171" s="150"/>
      <c r="R171" s="150"/>
      <c r="S171" s="150"/>
      <c r="T171" s="150"/>
      <c r="U171" s="150"/>
      <c r="V171" s="150"/>
      <c r="W171" s="150"/>
      <c r="X171" s="150"/>
      <c r="Y171" s="150"/>
      <c r="Z171" s="150"/>
      <c r="AA171" s="150"/>
      <c r="AB171" s="150"/>
    </row>
    <row r="172" spans="1:28" x14ac:dyDescent="0.25">
      <c r="A172" s="150"/>
      <c r="B172" s="150"/>
      <c r="C172" s="150"/>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c r="AA172" s="150"/>
      <c r="AB172" s="150"/>
    </row>
    <row r="173" spans="1:28" x14ac:dyDescent="0.25">
      <c r="A173" s="150"/>
      <c r="B173" s="150"/>
      <c r="C173" s="150"/>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c r="AA173" s="150"/>
      <c r="AB173" s="150"/>
    </row>
    <row r="174" spans="1:28" x14ac:dyDescent="0.25">
      <c r="A174" s="150"/>
      <c r="B174" s="150"/>
      <c r="C174" s="150"/>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c r="AA174" s="150"/>
      <c r="AB174" s="150"/>
    </row>
    <row r="175" spans="1:28" x14ac:dyDescent="0.25">
      <c r="A175" s="150"/>
      <c r="B175" s="150"/>
      <c r="C175" s="150"/>
      <c r="D175" s="150"/>
      <c r="E175" s="150"/>
      <c r="F175" s="150"/>
      <c r="G175" s="150"/>
      <c r="H175" s="150"/>
      <c r="I175" s="150"/>
      <c r="J175" s="150"/>
      <c r="K175" s="150"/>
      <c r="L175" s="150"/>
      <c r="M175" s="150"/>
      <c r="N175" s="150"/>
      <c r="O175" s="150"/>
      <c r="P175" s="150"/>
      <c r="Q175" s="150"/>
      <c r="R175" s="150"/>
      <c r="S175" s="150"/>
      <c r="T175" s="150"/>
      <c r="U175" s="150"/>
      <c r="V175" s="150"/>
      <c r="W175" s="150"/>
      <c r="X175" s="150"/>
      <c r="Y175" s="150"/>
      <c r="Z175" s="150"/>
      <c r="AA175" s="150"/>
      <c r="AB175" s="150"/>
    </row>
    <row r="176" spans="1:28" x14ac:dyDescent="0.25">
      <c r="A176" s="150"/>
      <c r="B176" s="150"/>
      <c r="C176" s="150"/>
      <c r="D176" s="150"/>
      <c r="E176" s="150"/>
      <c r="F176" s="150"/>
      <c r="G176" s="150"/>
      <c r="H176" s="150"/>
      <c r="I176" s="150"/>
      <c r="J176" s="150"/>
      <c r="K176" s="150"/>
      <c r="L176" s="150"/>
      <c r="M176" s="150"/>
      <c r="N176" s="150"/>
      <c r="O176" s="150"/>
      <c r="P176" s="150"/>
      <c r="Q176" s="150"/>
      <c r="R176" s="150"/>
      <c r="S176" s="150"/>
      <c r="T176" s="150"/>
      <c r="U176" s="150"/>
      <c r="V176" s="150"/>
      <c r="W176" s="150"/>
      <c r="X176" s="150"/>
      <c r="Y176" s="150"/>
      <c r="Z176" s="150"/>
      <c r="AA176" s="150"/>
      <c r="AB176" s="150"/>
    </row>
    <row r="177" spans="1:28" x14ac:dyDescent="0.25">
      <c r="A177" s="150"/>
      <c r="B177" s="150"/>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c r="AA177" s="150"/>
      <c r="AB177" s="150"/>
    </row>
    <row r="178" spans="1:28" x14ac:dyDescent="0.25">
      <c r="A178" s="150"/>
      <c r="B178" s="150"/>
      <c r="C178" s="150"/>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c r="AA178" s="150"/>
      <c r="AB178" s="150"/>
    </row>
    <row r="179" spans="1:28" x14ac:dyDescent="0.25">
      <c r="A179" s="150"/>
      <c r="B179" s="150"/>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c r="AA179" s="150"/>
      <c r="AB179" s="150"/>
    </row>
    <row r="180" spans="1:28" x14ac:dyDescent="0.25">
      <c r="A180" s="150"/>
      <c r="B180" s="150"/>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c r="AA180" s="150"/>
      <c r="AB180" s="150"/>
    </row>
    <row r="181" spans="1:28" x14ac:dyDescent="0.25">
      <c r="A181" s="150"/>
      <c r="B181" s="150"/>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c r="AA181" s="150"/>
      <c r="AB181" s="150"/>
    </row>
    <row r="182" spans="1:28" x14ac:dyDescent="0.25">
      <c r="A182" s="150"/>
      <c r="B182" s="150"/>
      <c r="C182" s="150"/>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c r="AA182" s="150"/>
      <c r="AB182" s="150"/>
    </row>
    <row r="183" spans="1:28" x14ac:dyDescent="0.25">
      <c r="A183" s="150"/>
      <c r="B183" s="150"/>
      <c r="C183" s="150"/>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c r="AA183" s="150"/>
      <c r="AB183" s="150"/>
    </row>
    <row r="184" spans="1:28" x14ac:dyDescent="0.25">
      <c r="A184" s="150"/>
      <c r="B184" s="150"/>
      <c r="C184" s="150"/>
      <c r="D184" s="150"/>
      <c r="E184" s="150"/>
      <c r="F184" s="150"/>
      <c r="G184" s="150"/>
      <c r="H184" s="150"/>
      <c r="I184" s="150"/>
      <c r="J184" s="150"/>
      <c r="K184" s="150"/>
      <c r="L184" s="150"/>
      <c r="M184" s="150"/>
      <c r="N184" s="150"/>
      <c r="O184" s="150"/>
      <c r="P184" s="150"/>
      <c r="Q184" s="150"/>
      <c r="R184" s="150"/>
      <c r="S184" s="150"/>
      <c r="T184" s="150"/>
      <c r="U184" s="150"/>
      <c r="V184" s="150"/>
      <c r="W184" s="150"/>
      <c r="X184" s="150"/>
      <c r="Y184" s="150"/>
      <c r="Z184" s="150"/>
      <c r="AA184" s="150"/>
      <c r="AB184" s="150"/>
    </row>
    <row r="185" spans="1:28" x14ac:dyDescent="0.25">
      <c r="A185" s="150"/>
      <c r="B185" s="150"/>
      <c r="C185" s="150"/>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c r="AA185" s="150"/>
      <c r="AB185" s="150"/>
    </row>
    <row r="186" spans="1:28" x14ac:dyDescent="0.25">
      <c r="A186" s="150"/>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c r="AA186" s="150"/>
      <c r="AB186" s="150"/>
    </row>
    <row r="187" spans="1:28" x14ac:dyDescent="0.25">
      <c r="A187" s="150"/>
      <c r="B187" s="150"/>
      <c r="C187" s="150"/>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50"/>
      <c r="Z187" s="150"/>
      <c r="AA187" s="150"/>
      <c r="AB187" s="150"/>
    </row>
    <row r="188" spans="1:28" x14ac:dyDescent="0.25">
      <c r="A188" s="150"/>
      <c r="B188" s="150"/>
      <c r="C188" s="150"/>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50"/>
      <c r="Z188" s="150"/>
      <c r="AA188" s="150"/>
      <c r="AB188" s="150"/>
    </row>
    <row r="189" spans="1:28" x14ac:dyDescent="0.25">
      <c r="A189" s="150"/>
      <c r="B189" s="150"/>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c r="AA189" s="150"/>
      <c r="AB189" s="150"/>
    </row>
    <row r="190" spans="1:28" x14ac:dyDescent="0.25">
      <c r="A190" s="150"/>
      <c r="B190" s="150"/>
      <c r="C190" s="150"/>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50"/>
      <c r="Z190" s="150"/>
      <c r="AA190" s="150"/>
      <c r="AB190" s="150"/>
    </row>
    <row r="191" spans="1:28" x14ac:dyDescent="0.25">
      <c r="A191" s="150"/>
      <c r="B191" s="150"/>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c r="AA191" s="150"/>
      <c r="AB191" s="150"/>
    </row>
    <row r="192" spans="1:28" x14ac:dyDescent="0.25">
      <c r="A192" s="150"/>
      <c r="B192" s="150"/>
      <c r="C192" s="150"/>
      <c r="D192" s="150"/>
      <c r="E192" s="150"/>
      <c r="F192" s="150"/>
      <c r="G192" s="150"/>
      <c r="H192" s="150"/>
      <c r="I192" s="150"/>
      <c r="J192" s="150"/>
      <c r="K192" s="150"/>
      <c r="L192" s="150"/>
      <c r="M192" s="150"/>
      <c r="N192" s="150"/>
      <c r="O192" s="150"/>
      <c r="P192" s="150"/>
      <c r="Q192" s="150"/>
      <c r="R192" s="150"/>
      <c r="S192" s="150"/>
      <c r="T192" s="150"/>
      <c r="U192" s="150"/>
      <c r="V192" s="150"/>
      <c r="W192" s="150"/>
      <c r="X192" s="150"/>
      <c r="Y192" s="150"/>
      <c r="Z192" s="150"/>
      <c r="AA192" s="150"/>
      <c r="AB192" s="150"/>
    </row>
    <row r="193" spans="1:28" x14ac:dyDescent="0.25">
      <c r="A193" s="150"/>
      <c r="B193" s="150"/>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c r="AA193" s="150"/>
      <c r="AB193" s="150"/>
    </row>
    <row r="194" spans="1:28" x14ac:dyDescent="0.25">
      <c r="A194" s="150"/>
      <c r="B194" s="150"/>
      <c r="C194" s="150"/>
      <c r="D194" s="150"/>
      <c r="E194" s="150"/>
      <c r="F194" s="150"/>
      <c r="G194" s="150"/>
      <c r="H194" s="150"/>
      <c r="I194" s="150"/>
      <c r="J194" s="150"/>
      <c r="K194" s="150"/>
      <c r="L194" s="150"/>
      <c r="M194" s="150"/>
      <c r="N194" s="150"/>
      <c r="O194" s="150"/>
      <c r="P194" s="150"/>
      <c r="Q194" s="150"/>
      <c r="R194" s="150"/>
      <c r="S194" s="150"/>
      <c r="T194" s="150"/>
      <c r="U194" s="150"/>
      <c r="V194" s="150"/>
      <c r="W194" s="150"/>
      <c r="X194" s="150"/>
      <c r="Y194" s="150"/>
      <c r="Z194" s="150"/>
      <c r="AA194" s="150"/>
      <c r="AB194" s="150"/>
    </row>
    <row r="195" spans="1:28" x14ac:dyDescent="0.25">
      <c r="A195" s="150"/>
      <c r="B195" s="150"/>
      <c r="C195" s="150"/>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c r="AA195" s="150"/>
      <c r="AB195" s="150"/>
    </row>
    <row r="196" spans="1:28" x14ac:dyDescent="0.25">
      <c r="A196" s="150"/>
      <c r="B196" s="150"/>
      <c r="C196" s="150"/>
      <c r="D196" s="150"/>
      <c r="E196" s="150"/>
      <c r="F196" s="150"/>
      <c r="G196" s="150"/>
      <c r="H196" s="150"/>
      <c r="I196" s="150"/>
      <c r="J196" s="150"/>
      <c r="K196" s="150"/>
      <c r="L196" s="150"/>
      <c r="M196" s="150"/>
      <c r="N196" s="150"/>
      <c r="O196" s="150"/>
      <c r="P196" s="150"/>
      <c r="Q196" s="150"/>
      <c r="R196" s="150"/>
      <c r="S196" s="150"/>
      <c r="T196" s="150"/>
      <c r="U196" s="150"/>
      <c r="V196" s="150"/>
      <c r="W196" s="150"/>
      <c r="X196" s="150"/>
      <c r="Y196" s="150"/>
      <c r="Z196" s="150"/>
      <c r="AA196" s="150"/>
      <c r="AB196" s="150"/>
    </row>
    <row r="197" spans="1:28" x14ac:dyDescent="0.25">
      <c r="A197" s="150"/>
      <c r="B197" s="150"/>
      <c r="C197" s="150"/>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c r="AA197" s="150"/>
      <c r="AB197" s="150"/>
    </row>
    <row r="198" spans="1:28" x14ac:dyDescent="0.25">
      <c r="A198" s="150"/>
      <c r="B198" s="150"/>
      <c r="C198" s="150"/>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c r="AA198" s="150"/>
      <c r="AB198" s="150"/>
    </row>
    <row r="199" spans="1:28" x14ac:dyDescent="0.25">
      <c r="A199" s="150"/>
      <c r="B199" s="150"/>
      <c r="C199" s="150"/>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c r="AA199" s="150"/>
      <c r="AB199" s="150"/>
    </row>
    <row r="200" spans="1:28" x14ac:dyDescent="0.25">
      <c r="A200" s="150"/>
      <c r="B200" s="150"/>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c r="AA200" s="150"/>
      <c r="AB200" s="150"/>
    </row>
    <row r="201" spans="1:28" x14ac:dyDescent="0.25">
      <c r="A201" s="150"/>
      <c r="B201" s="150"/>
      <c r="C201" s="150"/>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150"/>
      <c r="AA201" s="150"/>
      <c r="AB201" s="150"/>
    </row>
    <row r="202" spans="1:28" x14ac:dyDescent="0.25">
      <c r="A202" s="150"/>
      <c r="B202" s="150"/>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150"/>
      <c r="AA202" s="150"/>
      <c r="AB202" s="150"/>
    </row>
    <row r="203" spans="1:28" x14ac:dyDescent="0.25">
      <c r="A203" s="150"/>
      <c r="B203" s="150"/>
      <c r="C203" s="150"/>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150"/>
      <c r="AA203" s="150"/>
      <c r="AB203" s="150"/>
    </row>
    <row r="204" spans="1:28" x14ac:dyDescent="0.25">
      <c r="A204" s="150"/>
      <c r="B204" s="150"/>
      <c r="C204" s="150"/>
      <c r="D204" s="150"/>
      <c r="E204" s="150"/>
      <c r="F204" s="150"/>
      <c r="G204" s="150"/>
      <c r="H204" s="150"/>
      <c r="I204" s="150"/>
      <c r="J204" s="150"/>
      <c r="K204" s="150"/>
      <c r="L204" s="150"/>
      <c r="M204" s="150"/>
      <c r="N204" s="150"/>
      <c r="O204" s="150"/>
      <c r="P204" s="150"/>
      <c r="Q204" s="150"/>
      <c r="R204" s="150"/>
      <c r="S204" s="150"/>
      <c r="T204" s="150"/>
      <c r="U204" s="150"/>
      <c r="V204" s="150"/>
      <c r="W204" s="150"/>
      <c r="X204" s="150"/>
      <c r="Y204" s="150"/>
      <c r="Z204" s="150"/>
      <c r="AA204" s="150"/>
      <c r="AB204" s="150"/>
    </row>
    <row r="205" spans="1:28" x14ac:dyDescent="0.25">
      <c r="A205" s="150"/>
      <c r="B205" s="150"/>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0"/>
      <c r="AA205" s="150"/>
      <c r="AB205" s="150"/>
    </row>
    <row r="206" spans="1:28" x14ac:dyDescent="0.25">
      <c r="A206" s="150"/>
      <c r="B206" s="150"/>
      <c r="C206" s="150"/>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150"/>
      <c r="AA206" s="150"/>
      <c r="AB206" s="150"/>
    </row>
    <row r="207" spans="1:28" x14ac:dyDescent="0.25">
      <c r="A207" s="150"/>
      <c r="B207" s="150"/>
      <c r="C207" s="150"/>
      <c r="D207" s="150"/>
      <c r="E207" s="150"/>
      <c r="F207" s="150"/>
      <c r="G207" s="150"/>
      <c r="H207" s="150"/>
      <c r="I207" s="150"/>
      <c r="J207" s="150"/>
      <c r="K207" s="150"/>
      <c r="L207" s="150"/>
      <c r="M207" s="150"/>
      <c r="N207" s="150"/>
      <c r="O207" s="150"/>
      <c r="P207" s="150"/>
      <c r="Q207" s="150"/>
      <c r="R207" s="150"/>
      <c r="S207" s="150"/>
      <c r="T207" s="150"/>
      <c r="U207" s="150"/>
      <c r="V207" s="150"/>
      <c r="W207" s="150"/>
      <c r="X207" s="150"/>
      <c r="Y207" s="150"/>
      <c r="Z207" s="150"/>
      <c r="AA207" s="150"/>
      <c r="AB207" s="150"/>
    </row>
    <row r="208" spans="1:28" x14ac:dyDescent="0.25">
      <c r="A208" s="150"/>
      <c r="B208" s="150"/>
      <c r="C208" s="150"/>
      <c r="D208" s="150"/>
      <c r="E208" s="150"/>
      <c r="F208" s="150"/>
      <c r="G208" s="150"/>
      <c r="H208" s="150"/>
      <c r="I208" s="150"/>
      <c r="J208" s="150"/>
      <c r="K208" s="150"/>
      <c r="L208" s="150"/>
      <c r="M208" s="150"/>
      <c r="N208" s="150"/>
      <c r="O208" s="150"/>
      <c r="P208" s="150"/>
      <c r="Q208" s="150"/>
      <c r="R208" s="150"/>
      <c r="S208" s="150"/>
      <c r="T208" s="150"/>
      <c r="U208" s="150"/>
      <c r="V208" s="150"/>
      <c r="W208" s="150"/>
      <c r="X208" s="150"/>
      <c r="Y208" s="150"/>
      <c r="Z208" s="150"/>
      <c r="AA208" s="150"/>
      <c r="AB208" s="150"/>
    </row>
    <row r="209" spans="1:28" x14ac:dyDescent="0.25">
      <c r="A209" s="150"/>
      <c r="B209" s="150"/>
      <c r="C209" s="150"/>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c r="AA209" s="150"/>
      <c r="AB209" s="150"/>
    </row>
    <row r="210" spans="1:28" x14ac:dyDescent="0.25">
      <c r="A210" s="150"/>
      <c r="B210" s="150"/>
      <c r="C210" s="150"/>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0"/>
      <c r="AA210" s="150"/>
      <c r="AB210" s="150"/>
    </row>
    <row r="211" spans="1:28" x14ac:dyDescent="0.25">
      <c r="A211" s="150"/>
      <c r="B211" s="150"/>
      <c r="C211" s="150"/>
      <c r="D211" s="150"/>
      <c r="E211" s="150"/>
      <c r="F211" s="150"/>
      <c r="G211" s="150"/>
      <c r="H211" s="150"/>
      <c r="I211" s="150"/>
      <c r="J211" s="150"/>
      <c r="K211" s="150"/>
      <c r="L211" s="150"/>
      <c r="M211" s="150"/>
      <c r="N211" s="150"/>
      <c r="O211" s="150"/>
      <c r="P211" s="150"/>
      <c r="Q211" s="150"/>
      <c r="R211" s="150"/>
      <c r="S211" s="150"/>
      <c r="T211" s="150"/>
      <c r="U211" s="150"/>
      <c r="V211" s="150"/>
      <c r="W211" s="150"/>
      <c r="X211" s="150"/>
      <c r="Y211" s="150"/>
      <c r="Z211" s="150"/>
      <c r="AA211" s="150"/>
      <c r="AB211" s="150"/>
    </row>
    <row r="212" spans="1:28" x14ac:dyDescent="0.25">
      <c r="A212" s="150"/>
      <c r="B212" s="150"/>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c r="AA212" s="150"/>
      <c r="AB212" s="150"/>
    </row>
    <row r="213" spans="1:28" x14ac:dyDescent="0.25">
      <c r="A213" s="150"/>
      <c r="B213" s="150"/>
      <c r="C213" s="150"/>
      <c r="D213" s="150"/>
      <c r="E213" s="150"/>
      <c r="F213" s="150"/>
      <c r="G213" s="150"/>
      <c r="H213" s="150"/>
      <c r="I213" s="150"/>
      <c r="J213" s="150"/>
      <c r="K213" s="150"/>
      <c r="L213" s="150"/>
      <c r="M213" s="150"/>
      <c r="N213" s="150"/>
      <c r="O213" s="150"/>
      <c r="P213" s="150"/>
      <c r="Q213" s="150"/>
      <c r="R213" s="150"/>
      <c r="S213" s="150"/>
      <c r="T213" s="150"/>
      <c r="U213" s="150"/>
      <c r="V213" s="150"/>
      <c r="W213" s="150"/>
      <c r="X213" s="150"/>
      <c r="Y213" s="150"/>
      <c r="Z213" s="150"/>
      <c r="AA213" s="150"/>
      <c r="AB213" s="150"/>
    </row>
    <row r="214" spans="1:28" x14ac:dyDescent="0.25">
      <c r="A214" s="150"/>
      <c r="B214" s="150"/>
      <c r="C214" s="150"/>
      <c r="D214" s="150"/>
      <c r="E214" s="150"/>
      <c r="F214" s="150"/>
      <c r="G214" s="150"/>
      <c r="H214" s="150"/>
      <c r="I214" s="150"/>
      <c r="J214" s="150"/>
      <c r="K214" s="150"/>
      <c r="L214" s="150"/>
      <c r="M214" s="150"/>
      <c r="N214" s="150"/>
      <c r="O214" s="150"/>
      <c r="P214" s="150"/>
      <c r="Q214" s="150"/>
      <c r="R214" s="150"/>
      <c r="S214" s="150"/>
      <c r="T214" s="150"/>
      <c r="U214" s="150"/>
      <c r="V214" s="150"/>
      <c r="W214" s="150"/>
      <c r="X214" s="150"/>
      <c r="Y214" s="150"/>
      <c r="Z214" s="150"/>
      <c r="AA214" s="150"/>
      <c r="AB214" s="150"/>
    </row>
    <row r="215" spans="1:28" x14ac:dyDescent="0.25">
      <c r="A215" s="150"/>
      <c r="B215" s="150"/>
      <c r="C215" s="150"/>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c r="AA215" s="150"/>
      <c r="AB215" s="150"/>
    </row>
    <row r="216" spans="1:28" x14ac:dyDescent="0.25">
      <c r="A216" s="150"/>
      <c r="B216" s="150"/>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c r="AA216" s="150"/>
      <c r="AB216" s="150"/>
    </row>
    <row r="217" spans="1:28" x14ac:dyDescent="0.25">
      <c r="A217" s="150"/>
      <c r="B217" s="150"/>
      <c r="C217" s="150"/>
      <c r="D217" s="150"/>
      <c r="E217" s="150"/>
      <c r="F217" s="150"/>
      <c r="G217" s="150"/>
      <c r="H217" s="150"/>
      <c r="I217" s="150"/>
      <c r="J217" s="150"/>
      <c r="K217" s="150"/>
      <c r="L217" s="150"/>
      <c r="M217" s="150"/>
      <c r="N217" s="150"/>
      <c r="O217" s="150"/>
      <c r="P217" s="150"/>
      <c r="Q217" s="150"/>
      <c r="R217" s="150"/>
      <c r="S217" s="150"/>
      <c r="T217" s="150"/>
      <c r="U217" s="150"/>
      <c r="V217" s="150"/>
      <c r="W217" s="150"/>
      <c r="X217" s="150"/>
      <c r="Y217" s="150"/>
      <c r="Z217" s="150"/>
      <c r="AA217" s="150"/>
      <c r="AB217" s="150"/>
    </row>
    <row r="218" spans="1:28" x14ac:dyDescent="0.25">
      <c r="A218" s="150"/>
      <c r="B218" s="150"/>
      <c r="C218" s="150"/>
      <c r="D218" s="150"/>
      <c r="E218" s="150"/>
      <c r="F218" s="150"/>
      <c r="G218" s="150"/>
      <c r="H218" s="150"/>
      <c r="I218" s="150"/>
      <c r="J218" s="150"/>
      <c r="K218" s="150"/>
      <c r="L218" s="150"/>
      <c r="M218" s="150"/>
      <c r="N218" s="150"/>
      <c r="O218" s="150"/>
      <c r="P218" s="150"/>
      <c r="Q218" s="150"/>
      <c r="R218" s="150"/>
      <c r="S218" s="150"/>
      <c r="T218" s="150"/>
      <c r="U218" s="150"/>
      <c r="V218" s="150"/>
      <c r="W218" s="150"/>
      <c r="X218" s="150"/>
      <c r="Y218" s="150"/>
      <c r="Z218" s="150"/>
      <c r="AA218" s="150"/>
      <c r="AB218" s="150"/>
    </row>
    <row r="219" spans="1:28" x14ac:dyDescent="0.25">
      <c r="A219" s="150"/>
      <c r="B219" s="150"/>
      <c r="C219" s="150"/>
      <c r="D219" s="150"/>
      <c r="E219" s="150"/>
      <c r="F219" s="150"/>
      <c r="G219" s="150"/>
      <c r="H219" s="150"/>
      <c r="I219" s="150"/>
      <c r="J219" s="150"/>
      <c r="K219" s="150"/>
      <c r="L219" s="150"/>
      <c r="M219" s="150"/>
      <c r="N219" s="150"/>
      <c r="O219" s="150"/>
      <c r="P219" s="150"/>
      <c r="Q219" s="150"/>
      <c r="R219" s="150"/>
      <c r="S219" s="150"/>
      <c r="T219" s="150"/>
      <c r="U219" s="150"/>
      <c r="V219" s="150"/>
      <c r="W219" s="150"/>
      <c r="X219" s="150"/>
      <c r="Y219" s="150"/>
      <c r="Z219" s="150"/>
      <c r="AA219" s="150"/>
      <c r="AB219" s="150"/>
    </row>
  </sheetData>
  <mergeCells count="28">
    <mergeCell ref="C1:AB1"/>
    <mergeCell ref="C51:AB51"/>
    <mergeCell ref="A1:B3"/>
    <mergeCell ref="C2:J2"/>
    <mergeCell ref="K2:M2"/>
    <mergeCell ref="O2:R2"/>
    <mergeCell ref="S2:U2"/>
    <mergeCell ref="V2:W2"/>
    <mergeCell ref="A51:B53"/>
    <mergeCell ref="C52:J52"/>
    <mergeCell ref="K52:M52"/>
    <mergeCell ref="O52:R52"/>
    <mergeCell ref="S52:U52"/>
    <mergeCell ref="V52:W52"/>
    <mergeCell ref="A26:A30"/>
    <mergeCell ref="A31:A39"/>
    <mergeCell ref="A76:A80"/>
    <mergeCell ref="A81:A89"/>
    <mergeCell ref="A17:A21"/>
    <mergeCell ref="A4:A8"/>
    <mergeCell ref="A9:A11"/>
    <mergeCell ref="A12:A16"/>
    <mergeCell ref="A22:A25"/>
    <mergeCell ref="A62:A66"/>
    <mergeCell ref="A54:A58"/>
    <mergeCell ref="A59:A61"/>
    <mergeCell ref="A67:A71"/>
    <mergeCell ref="A72:A75"/>
  </mergeCells>
  <conditionalFormatting sqref="C4:AB39">
    <cfRule type="cellIs" dxfId="36" priority="8" operator="between">
      <formula>1</formula>
      <formula>100</formula>
    </cfRule>
    <cfRule type="cellIs" dxfId="35" priority="9" operator="between">
      <formula>-1</formula>
      <formula>-100</formula>
    </cfRule>
    <cfRule type="cellIs" dxfId="34" priority="10" operator="equal">
      <formula>0</formula>
    </cfRule>
  </conditionalFormatting>
  <conditionalFormatting sqref="C54:AB89">
    <cfRule type="cellIs" dxfId="33" priority="7" operator="equal">
      <formula>0</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A3105B44-994C-43AB-9E08-4DE51A1D11DE}">
            <xm:f>NOT(ISERROR(SEARCH(-MS,C54)))</xm:f>
            <xm:f>-MS</xm:f>
            <x14:dxf>
              <font>
                <color theme="1"/>
              </font>
              <fill>
                <patternFill>
                  <bgColor theme="5" tint="-0.499984740745262"/>
                </patternFill>
              </fill>
            </x14:dxf>
          </x14:cfRule>
          <x14:cfRule type="containsText" priority="2" operator="containsText" id="{537F2929-5127-4B35-A59A-60FEAFF104BD}">
            <xm:f>NOT(ISERROR(SEARCH(-S,C54)))</xm:f>
            <xm:f>-S</xm:f>
            <x14:dxf>
              <font>
                <color auto="1"/>
              </font>
              <fill>
                <patternFill>
                  <bgColor theme="5" tint="-0.24994659260841701"/>
                </patternFill>
              </fill>
            </x14:dxf>
          </x14:cfRule>
          <x14:cfRule type="containsText" priority="3" operator="containsText" id="{B0F04294-2DB6-44CC-BBB4-D12260F1372C}">
            <xm:f>NOT(ISERROR(SEARCH(-MEDS,C54)))</xm:f>
            <xm:f>-MEDS</xm:f>
            <x14:dxf>
              <font>
                <color auto="1"/>
              </font>
              <fill>
                <patternFill>
                  <bgColor theme="5" tint="0.39994506668294322"/>
                </patternFill>
              </fill>
            </x14:dxf>
          </x14:cfRule>
          <x14:cfRule type="containsText" priority="4" operator="containsText" id="{8FBC20DD-EA6C-4980-841B-416609FB8A2B}">
            <xm:f>NOT(ISERROR(SEARCH(-PS,C54)))</xm:f>
            <xm:f>-PS</xm:f>
            <x14:dxf>
              <font>
                <color auto="1"/>
              </font>
              <fill>
                <patternFill>
                  <bgColor theme="5" tint="0.59996337778862885"/>
                </patternFill>
              </fill>
            </x14:dxf>
          </x14:cfRule>
          <x14:cfRule type="containsText" priority="5" operator="containsText" id="{C64EEC31-5379-4B55-A3FD-8B08BD89E239}">
            <xm:f>NOT(ISERROR(SEARCH(-NC,C54)))</xm:f>
            <xm:f>-NC</xm:f>
            <x14:dxf>
              <font>
                <color theme="1"/>
              </font>
              <fill>
                <patternFill>
                  <bgColor theme="5" tint="0.79998168889431442"/>
                </patternFill>
              </fill>
            </x14:dxf>
          </x14:cfRule>
          <xm:sqref>C54:AB89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3"/>
  <sheetViews>
    <sheetView topLeftCell="A67" zoomScale="70" zoomScaleNormal="70" workbookViewId="0">
      <selection activeCell="A80" sqref="A80:I88"/>
    </sheetView>
  </sheetViews>
  <sheetFormatPr baseColWidth="10" defaultRowHeight="15" x14ac:dyDescent="0.25"/>
  <cols>
    <col min="1" max="1" width="16" customWidth="1"/>
    <col min="2" max="2" width="13" customWidth="1"/>
    <col min="3" max="3" width="15.140625" customWidth="1"/>
    <col min="4" max="7" width="11.5703125" bestFit="1" customWidth="1"/>
    <col min="8" max="8" width="11.85546875" bestFit="1" customWidth="1"/>
    <col min="9" max="11" width="11.5703125" bestFit="1" customWidth="1"/>
    <col min="13" max="16" width="11.42578125" style="208"/>
  </cols>
  <sheetData>
    <row r="1" spans="1:16" ht="15" customHeight="1" x14ac:dyDescent="0.25">
      <c r="A1" s="456"/>
      <c r="B1" s="487"/>
      <c r="C1" s="503" t="s">
        <v>53</v>
      </c>
      <c r="D1" s="504"/>
      <c r="E1" s="504"/>
      <c r="F1" s="504"/>
      <c r="G1" s="504"/>
      <c r="H1" s="504"/>
      <c r="I1" s="505"/>
      <c r="J1" s="506"/>
      <c r="K1" s="506"/>
    </row>
    <row r="2" spans="1:16" ht="38.25" customHeight="1" x14ac:dyDescent="0.25">
      <c r="A2" s="458"/>
      <c r="B2" s="459"/>
      <c r="C2" s="507" t="s">
        <v>41</v>
      </c>
      <c r="D2" s="508"/>
      <c r="E2" s="507" t="s">
        <v>103</v>
      </c>
      <c r="F2" s="509"/>
      <c r="G2" s="509"/>
      <c r="H2" s="509"/>
      <c r="I2" s="508"/>
      <c r="J2" s="506"/>
      <c r="K2" s="130"/>
    </row>
    <row r="3" spans="1:16" ht="53.25" thickBot="1" x14ac:dyDescent="0.3">
      <c r="A3" s="460"/>
      <c r="B3" s="461"/>
      <c r="C3" s="325" t="s">
        <v>30</v>
      </c>
      <c r="D3" s="326" t="s">
        <v>42</v>
      </c>
      <c r="E3" s="325" t="s">
        <v>142</v>
      </c>
      <c r="F3" s="325" t="s">
        <v>99</v>
      </c>
      <c r="G3" s="325" t="s">
        <v>143</v>
      </c>
      <c r="H3" s="325" t="s">
        <v>102</v>
      </c>
      <c r="I3" s="325" t="s">
        <v>199</v>
      </c>
      <c r="K3" s="344" t="s">
        <v>148</v>
      </c>
      <c r="L3" s="345" t="s">
        <v>150</v>
      </c>
      <c r="M3" s="346" t="s">
        <v>149</v>
      </c>
      <c r="N3" s="347" t="s">
        <v>151</v>
      </c>
      <c r="O3"/>
      <c r="P3"/>
    </row>
    <row r="4" spans="1:16" ht="21" x14ac:dyDescent="0.25">
      <c r="A4" s="488" t="s">
        <v>63</v>
      </c>
      <c r="B4" s="283" t="s">
        <v>64</v>
      </c>
      <c r="C4" s="334">
        <f>EVALUACIÓN!C338</f>
        <v>-12</v>
      </c>
      <c r="D4" s="334">
        <f>EVALUACIÓN!D338</f>
        <v>-14</v>
      </c>
      <c r="E4" s="334">
        <f>EVALUACIÓN!E338</f>
        <v>-8</v>
      </c>
      <c r="F4" s="334">
        <f>EVALUACIÓN!F338</f>
        <v>-10</v>
      </c>
      <c r="G4" s="334">
        <v>-2</v>
      </c>
      <c r="H4" s="334">
        <f>EVALUACIÓN!H338</f>
        <v>-12</v>
      </c>
      <c r="I4" s="334">
        <f>EVALUACIÓN!I338</f>
        <v>-20</v>
      </c>
      <c r="K4" s="327">
        <f>COUNT(C4:I4)</f>
        <v>7</v>
      </c>
      <c r="L4" s="328">
        <f>COUNTIF(C4:I4,"&lt;0")</f>
        <v>7</v>
      </c>
      <c r="M4" s="329">
        <f>COUNTIF(C4:I4,"&gt;0")</f>
        <v>0</v>
      </c>
      <c r="N4" s="330">
        <f>SUM(C4:I4)</f>
        <v>-78</v>
      </c>
      <c r="O4"/>
      <c r="P4"/>
    </row>
    <row r="5" spans="1:16" ht="21" x14ac:dyDescent="0.25">
      <c r="A5" s="467"/>
      <c r="B5" s="291" t="s">
        <v>91</v>
      </c>
      <c r="C5" s="334">
        <f>EVALUACIÓN!C347</f>
        <v>-72</v>
      </c>
      <c r="D5" s="334">
        <f>EVALUACIÓN!D347</f>
        <v>-72</v>
      </c>
      <c r="E5" s="334">
        <v>-6</v>
      </c>
      <c r="F5" s="334"/>
      <c r="G5" s="334"/>
      <c r="H5" s="334"/>
      <c r="I5" s="334"/>
      <c r="K5" s="327">
        <f t="shared" ref="K5:K39" si="0">COUNT(C5:I5)</f>
        <v>3</v>
      </c>
      <c r="L5" s="328">
        <f t="shared" ref="L5:L39" si="1">COUNTIF(C5:I5,"&lt;0")</f>
        <v>3</v>
      </c>
      <c r="M5" s="329">
        <f t="shared" ref="M5:M39" si="2">COUNTIF(C5:I5,"&gt;0")</f>
        <v>0</v>
      </c>
      <c r="N5" s="330">
        <f>SUM(C5:I5)</f>
        <v>-150</v>
      </c>
      <c r="O5"/>
      <c r="P5"/>
    </row>
    <row r="6" spans="1:16" x14ac:dyDescent="0.25">
      <c r="A6" s="467"/>
      <c r="B6" s="291" t="s">
        <v>66</v>
      </c>
      <c r="C6" s="334"/>
      <c r="D6" s="334"/>
      <c r="E6" s="334">
        <f>EVALUACIÓN!E356</f>
        <v>-24</v>
      </c>
      <c r="F6" s="334">
        <f>EVALUACIÓN!F356</f>
        <v>-4</v>
      </c>
      <c r="G6" s="334"/>
      <c r="H6" s="334"/>
      <c r="I6" s="334"/>
      <c r="K6" s="327">
        <f t="shared" si="0"/>
        <v>2</v>
      </c>
      <c r="L6" s="328">
        <f t="shared" si="1"/>
        <v>2</v>
      </c>
      <c r="M6" s="329">
        <f t="shared" si="2"/>
        <v>0</v>
      </c>
      <c r="N6" s="330">
        <f>SUM(C6:I6)</f>
        <v>-28</v>
      </c>
      <c r="O6"/>
      <c r="P6"/>
    </row>
    <row r="7" spans="1:16" ht="21" x14ac:dyDescent="0.25">
      <c r="A7" s="467"/>
      <c r="B7" s="291" t="s">
        <v>68</v>
      </c>
      <c r="C7" s="336"/>
      <c r="D7" s="336"/>
      <c r="E7" s="336">
        <f>EVALUACIÓN!E365</f>
        <v>-18</v>
      </c>
      <c r="F7" s="336">
        <f>EVALUACIÓN!F365</f>
        <v>-18</v>
      </c>
      <c r="G7" s="336"/>
      <c r="H7" s="336">
        <f>EVALUACIÓN!H365</f>
        <v>-18</v>
      </c>
      <c r="I7" s="336">
        <f>EVALUACIÓN!I365</f>
        <v>-18</v>
      </c>
      <c r="K7" s="327">
        <f t="shared" si="0"/>
        <v>4</v>
      </c>
      <c r="L7" s="328">
        <f t="shared" si="1"/>
        <v>4</v>
      </c>
      <c r="M7" s="329">
        <f t="shared" si="2"/>
        <v>0</v>
      </c>
      <c r="N7" s="330">
        <f>SUM(C7:I7)</f>
        <v>-72</v>
      </c>
      <c r="O7"/>
      <c r="P7"/>
    </row>
    <row r="8" spans="1:16" ht="21" x14ac:dyDescent="0.25">
      <c r="A8" s="468"/>
      <c r="B8" s="291" t="s">
        <v>372</v>
      </c>
      <c r="C8" s="336"/>
      <c r="D8" s="336"/>
      <c r="E8" s="336">
        <v>-4</v>
      </c>
      <c r="F8" s="336">
        <v>-4</v>
      </c>
      <c r="G8" s="336"/>
      <c r="H8" s="336"/>
      <c r="I8" s="336"/>
      <c r="K8" s="327">
        <f t="shared" si="0"/>
        <v>2</v>
      </c>
      <c r="L8" s="328">
        <f t="shared" si="1"/>
        <v>2</v>
      </c>
      <c r="M8" s="329">
        <f t="shared" si="2"/>
        <v>0</v>
      </c>
      <c r="N8" s="330">
        <f>SUM(C8:I8)</f>
        <v>-8</v>
      </c>
      <c r="O8"/>
      <c r="P8"/>
    </row>
    <row r="9" spans="1:16" ht="15" customHeight="1" x14ac:dyDescent="0.25">
      <c r="A9" s="466" t="s">
        <v>145</v>
      </c>
      <c r="B9" s="291" t="s">
        <v>67</v>
      </c>
      <c r="C9" s="334"/>
      <c r="D9" s="334"/>
      <c r="E9" s="334"/>
      <c r="F9" s="334"/>
      <c r="G9" s="334"/>
      <c r="H9" s="334"/>
      <c r="I9" s="334"/>
      <c r="K9" s="327">
        <f t="shared" si="0"/>
        <v>0</v>
      </c>
      <c r="L9" s="328">
        <f t="shared" si="1"/>
        <v>0</v>
      </c>
      <c r="M9" s="329">
        <f t="shared" si="2"/>
        <v>0</v>
      </c>
      <c r="N9" s="330">
        <f>SUM(C9:I9)</f>
        <v>0</v>
      </c>
      <c r="O9"/>
      <c r="P9"/>
    </row>
    <row r="10" spans="1:16" ht="21" x14ac:dyDescent="0.25">
      <c r="A10" s="467"/>
      <c r="B10" s="291" t="s">
        <v>69</v>
      </c>
      <c r="C10" s="336"/>
      <c r="D10" s="336"/>
      <c r="E10" s="336"/>
      <c r="F10" s="336"/>
      <c r="G10" s="336"/>
      <c r="H10" s="336"/>
      <c r="I10" s="336"/>
      <c r="K10" s="327">
        <f t="shared" si="0"/>
        <v>0</v>
      </c>
      <c r="L10" s="328">
        <f t="shared" si="1"/>
        <v>0</v>
      </c>
      <c r="M10" s="329">
        <f t="shared" si="2"/>
        <v>0</v>
      </c>
      <c r="N10" s="330">
        <f>SUM(C10:I10)</f>
        <v>0</v>
      </c>
      <c r="O10"/>
      <c r="P10"/>
    </row>
    <row r="11" spans="1:16" ht="21" x14ac:dyDescent="0.25">
      <c r="A11" s="468"/>
      <c r="B11" s="291" t="s">
        <v>388</v>
      </c>
      <c r="C11" s="336">
        <f>EVALUACIÓN!C401</f>
        <v>-27</v>
      </c>
      <c r="D11" s="336"/>
      <c r="E11" s="336">
        <f>EVALUACIÓN!E401</f>
        <v>-27</v>
      </c>
      <c r="F11" s="336">
        <f>EVALUACIÓN!F401</f>
        <v>-27</v>
      </c>
      <c r="G11" s="336">
        <f>EVALUACIÓN!G401</f>
        <v>-27</v>
      </c>
      <c r="H11" s="336"/>
      <c r="I11" s="336">
        <f>EVALUACIÓN!I401</f>
        <v>-27</v>
      </c>
      <c r="K11" s="327">
        <f t="shared" si="0"/>
        <v>5</v>
      </c>
      <c r="L11" s="328">
        <f t="shared" si="1"/>
        <v>5</v>
      </c>
      <c r="M11" s="329">
        <f t="shared" si="2"/>
        <v>0</v>
      </c>
      <c r="N11" s="330">
        <f>SUM(C11:I11)</f>
        <v>-135</v>
      </c>
      <c r="O11"/>
      <c r="P11"/>
    </row>
    <row r="12" spans="1:16" ht="21" x14ac:dyDescent="0.25">
      <c r="A12" s="466" t="s">
        <v>58</v>
      </c>
      <c r="B12" s="283" t="s">
        <v>70</v>
      </c>
      <c r="C12" s="334">
        <f>EVALUACIÓN!C410</f>
        <v>-30</v>
      </c>
      <c r="D12" s="334">
        <f>EVALUACIÓN!D410</f>
        <v>-30</v>
      </c>
      <c r="E12" s="334">
        <f>EVALUACIÓN!E410</f>
        <v>-50</v>
      </c>
      <c r="F12" s="334">
        <f>EVALUACIÓN!F410</f>
        <v>-30</v>
      </c>
      <c r="G12" s="334">
        <f>EVALUACIÓN!G410</f>
        <v>-25</v>
      </c>
      <c r="H12" s="334">
        <f>EVALUACIÓN!H410</f>
        <v>-35</v>
      </c>
      <c r="I12" s="334">
        <f>EVALUACIÓN!I410</f>
        <v>-70</v>
      </c>
      <c r="K12" s="327">
        <f t="shared" si="0"/>
        <v>7</v>
      </c>
      <c r="L12" s="328">
        <f t="shared" si="1"/>
        <v>7</v>
      </c>
      <c r="M12" s="329">
        <f t="shared" si="2"/>
        <v>0</v>
      </c>
      <c r="N12" s="330">
        <f>SUM(C12:I12)</f>
        <v>-270</v>
      </c>
      <c r="O12"/>
      <c r="P12"/>
    </row>
    <row r="13" spans="1:16" x14ac:dyDescent="0.25">
      <c r="A13" s="467"/>
      <c r="B13" s="291" t="s">
        <v>71</v>
      </c>
      <c r="C13" s="334">
        <f>EVALUACIÓN!C419</f>
        <v>-45</v>
      </c>
      <c r="D13" s="334">
        <f>EVALUACIÓN!D419</f>
        <v>-35</v>
      </c>
      <c r="E13" s="334"/>
      <c r="F13" s="334"/>
      <c r="G13" s="334"/>
      <c r="H13" s="334"/>
      <c r="I13" s="334"/>
      <c r="K13" s="327">
        <f t="shared" si="0"/>
        <v>2</v>
      </c>
      <c r="L13" s="328">
        <f t="shared" si="1"/>
        <v>2</v>
      </c>
      <c r="M13" s="329">
        <f t="shared" si="2"/>
        <v>0</v>
      </c>
      <c r="N13" s="330">
        <f>SUM(C13:I13)</f>
        <v>-80</v>
      </c>
      <c r="O13"/>
      <c r="P13"/>
    </row>
    <row r="14" spans="1:16" ht="21" x14ac:dyDescent="0.25">
      <c r="A14" s="467"/>
      <c r="B14" s="291" t="s">
        <v>389</v>
      </c>
      <c r="C14" s="334"/>
      <c r="D14" s="334"/>
      <c r="E14" s="334">
        <f>EVALUACIÓN!E428</f>
        <v>-80</v>
      </c>
      <c r="F14" s="334"/>
      <c r="G14" s="334"/>
      <c r="H14" s="334"/>
      <c r="I14" s="334">
        <f>EVALUACIÓN!I428</f>
        <v>-6.0000000000000009</v>
      </c>
      <c r="K14" s="327">
        <f t="shared" si="0"/>
        <v>2</v>
      </c>
      <c r="L14" s="328">
        <f t="shared" si="1"/>
        <v>2</v>
      </c>
      <c r="M14" s="329">
        <f t="shared" si="2"/>
        <v>0</v>
      </c>
      <c r="N14" s="330">
        <f>SUM(C14:I14)</f>
        <v>-86</v>
      </c>
      <c r="O14"/>
      <c r="P14"/>
    </row>
    <row r="15" spans="1:16" ht="31.5" x14ac:dyDescent="0.25">
      <c r="A15" s="467"/>
      <c r="B15" s="291" t="s">
        <v>342</v>
      </c>
      <c r="C15" s="334">
        <f>EVALUACIÓN!C437</f>
        <v>-30</v>
      </c>
      <c r="D15" s="334">
        <f>EVALUACIÓN!D437</f>
        <v>-30</v>
      </c>
      <c r="E15" s="334">
        <f>EVALUACIÓN!E437</f>
        <v>-50</v>
      </c>
      <c r="F15" s="334">
        <f>EVALUACIÓN!F437</f>
        <v>-30</v>
      </c>
      <c r="G15" s="334">
        <f>EVALUACIÓN!G437</f>
        <v>-25</v>
      </c>
      <c r="H15" s="334">
        <f>EVALUACIÓN!H437</f>
        <v>-35</v>
      </c>
      <c r="I15" s="334">
        <f>EVALUACIÓN!I437</f>
        <v>-70</v>
      </c>
      <c r="K15" s="327">
        <f t="shared" si="0"/>
        <v>7</v>
      </c>
      <c r="L15" s="328">
        <f t="shared" si="1"/>
        <v>7</v>
      </c>
      <c r="M15" s="329">
        <f t="shared" si="2"/>
        <v>0</v>
      </c>
      <c r="N15" s="330">
        <f>SUM(C15:I15)</f>
        <v>-270</v>
      </c>
      <c r="O15"/>
      <c r="P15"/>
    </row>
    <row r="16" spans="1:16" ht="31.5" x14ac:dyDescent="0.25">
      <c r="A16" s="468"/>
      <c r="B16" s="291" t="s">
        <v>343</v>
      </c>
      <c r="C16" s="334"/>
      <c r="D16" s="334"/>
      <c r="E16" s="334">
        <f>EVALUACIÓN!E446</f>
        <v>-45</v>
      </c>
      <c r="F16" s="334">
        <f>EVALUACIÓN!F446</f>
        <v>-27</v>
      </c>
      <c r="G16" s="334">
        <v>-23</v>
      </c>
      <c r="H16" s="334">
        <v>-31</v>
      </c>
      <c r="I16" s="334">
        <f>EVALUACIÓN!I446</f>
        <v>-63</v>
      </c>
      <c r="K16" s="327">
        <f t="shared" si="0"/>
        <v>5</v>
      </c>
      <c r="L16" s="328">
        <f t="shared" si="1"/>
        <v>5</v>
      </c>
      <c r="M16" s="329">
        <f t="shared" si="2"/>
        <v>0</v>
      </c>
      <c r="N16" s="330">
        <f>SUM(C16:I16)</f>
        <v>-189</v>
      </c>
      <c r="O16"/>
      <c r="P16"/>
    </row>
    <row r="17" spans="1:16" ht="21" x14ac:dyDescent="0.25">
      <c r="A17" s="466" t="s">
        <v>146</v>
      </c>
      <c r="B17" s="291" t="s">
        <v>95</v>
      </c>
      <c r="C17" s="334"/>
      <c r="D17" s="334">
        <f>EVALUACIÓN!D455</f>
        <v>-30</v>
      </c>
      <c r="E17" s="334"/>
      <c r="F17" s="334">
        <f>EVALUACIÓN!F455</f>
        <v>-20</v>
      </c>
      <c r="G17" s="334"/>
      <c r="H17" s="334">
        <f>EVALUACIÓN!H455</f>
        <v>-20</v>
      </c>
      <c r="I17" s="334"/>
      <c r="K17" s="327">
        <f t="shared" si="0"/>
        <v>3</v>
      </c>
      <c r="L17" s="328">
        <f t="shared" si="1"/>
        <v>3</v>
      </c>
      <c r="M17" s="329">
        <f t="shared" si="2"/>
        <v>0</v>
      </c>
      <c r="N17" s="330">
        <f>SUM(C17:I17)</f>
        <v>-70</v>
      </c>
      <c r="O17"/>
      <c r="P17"/>
    </row>
    <row r="18" spans="1:16" x14ac:dyDescent="0.25">
      <c r="A18" s="467"/>
      <c r="B18" s="291" t="s">
        <v>132</v>
      </c>
      <c r="C18" s="334">
        <f>EVALUACIÓN!C464</f>
        <v>-40</v>
      </c>
      <c r="D18" s="334">
        <v>-4</v>
      </c>
      <c r="E18" s="334"/>
      <c r="F18" s="334"/>
      <c r="G18" s="334"/>
      <c r="H18" s="334"/>
      <c r="I18" s="334"/>
      <c r="K18" s="327">
        <f t="shared" si="0"/>
        <v>2</v>
      </c>
      <c r="L18" s="328">
        <f t="shared" si="1"/>
        <v>2</v>
      </c>
      <c r="M18" s="329">
        <f t="shared" si="2"/>
        <v>0</v>
      </c>
      <c r="N18" s="330">
        <f>SUM(C18:I18)</f>
        <v>-44</v>
      </c>
      <c r="O18"/>
      <c r="P18"/>
    </row>
    <row r="19" spans="1:16" x14ac:dyDescent="0.25">
      <c r="A19" s="467"/>
      <c r="B19" s="291" t="s">
        <v>133</v>
      </c>
      <c r="C19" s="334">
        <f>EVALUACIÓN!C473</f>
        <v>27</v>
      </c>
      <c r="D19" s="334"/>
      <c r="E19" s="334"/>
      <c r="F19" s="334"/>
      <c r="G19" s="334"/>
      <c r="H19" s="334"/>
      <c r="I19" s="334"/>
      <c r="K19" s="327">
        <f t="shared" si="0"/>
        <v>1</v>
      </c>
      <c r="L19" s="328">
        <f t="shared" si="1"/>
        <v>0</v>
      </c>
      <c r="M19" s="329">
        <f t="shared" si="2"/>
        <v>1</v>
      </c>
      <c r="N19" s="330">
        <f>SUM(C19:I19)</f>
        <v>27</v>
      </c>
      <c r="O19"/>
      <c r="P19"/>
    </row>
    <row r="20" spans="1:16" ht="21" x14ac:dyDescent="0.25">
      <c r="A20" s="467"/>
      <c r="B20" s="291" t="s">
        <v>138</v>
      </c>
      <c r="C20" s="334">
        <f>EVALUACIÓN!C482</f>
        <v>-28</v>
      </c>
      <c r="D20" s="334">
        <f>EVALUACIÓN!D482</f>
        <v>-24</v>
      </c>
      <c r="E20" s="334"/>
      <c r="F20" s="334"/>
      <c r="G20" s="334"/>
      <c r="H20" s="334"/>
      <c r="I20" s="334"/>
      <c r="K20" s="327">
        <f t="shared" si="0"/>
        <v>2</v>
      </c>
      <c r="L20" s="328">
        <f t="shared" si="1"/>
        <v>2</v>
      </c>
      <c r="M20" s="329">
        <f t="shared" si="2"/>
        <v>0</v>
      </c>
      <c r="N20" s="330">
        <f>SUM(C20:I20)</f>
        <v>-52</v>
      </c>
      <c r="O20"/>
      <c r="P20"/>
    </row>
    <row r="21" spans="1:16" x14ac:dyDescent="0.25">
      <c r="A21" s="468"/>
      <c r="B21" s="291" t="s">
        <v>72</v>
      </c>
      <c r="C21" s="336"/>
      <c r="D21" s="336">
        <f>EVALUACIÓN!D491</f>
        <v>-30</v>
      </c>
      <c r="E21" s="336">
        <f>EVALUACIÓN!E491</f>
        <v>-25</v>
      </c>
      <c r="F21" s="336">
        <f>EVALUACIÓN!F491</f>
        <v>-25</v>
      </c>
      <c r="G21" s="336">
        <f>EVALUACIÓN!G491</f>
        <v>-25</v>
      </c>
      <c r="H21" s="336">
        <f>EVALUACIÓN!H491</f>
        <v>-25</v>
      </c>
      <c r="I21" s="336">
        <f>EVALUACIÓN!I491</f>
        <v>-2</v>
      </c>
      <c r="K21" s="327">
        <f t="shared" si="0"/>
        <v>6</v>
      </c>
      <c r="L21" s="328">
        <f t="shared" si="1"/>
        <v>6</v>
      </c>
      <c r="M21" s="329">
        <f t="shared" si="2"/>
        <v>0</v>
      </c>
      <c r="N21" s="330">
        <f>SUM(C21:I21)</f>
        <v>-132</v>
      </c>
      <c r="O21"/>
      <c r="P21"/>
    </row>
    <row r="22" spans="1:16" x14ac:dyDescent="0.25">
      <c r="A22" s="466" t="s">
        <v>59</v>
      </c>
      <c r="B22" s="323" t="s">
        <v>381</v>
      </c>
      <c r="C22" s="334">
        <v>1</v>
      </c>
      <c r="D22" s="334">
        <v>1</v>
      </c>
      <c r="E22" s="334">
        <v>1</v>
      </c>
      <c r="F22" s="334">
        <v>1</v>
      </c>
      <c r="G22" s="334"/>
      <c r="H22" s="334">
        <v>1</v>
      </c>
      <c r="I22" s="334">
        <v>1</v>
      </c>
      <c r="K22" s="327">
        <f t="shared" si="0"/>
        <v>6</v>
      </c>
      <c r="L22" s="328">
        <f t="shared" si="1"/>
        <v>0</v>
      </c>
      <c r="M22" s="329">
        <f t="shared" si="2"/>
        <v>6</v>
      </c>
      <c r="N22" s="330">
        <f>SUM(C22:I22)</f>
        <v>6</v>
      </c>
      <c r="O22"/>
      <c r="P22"/>
    </row>
    <row r="23" spans="1:16" ht="21" x14ac:dyDescent="0.25">
      <c r="A23" s="467"/>
      <c r="B23" s="324" t="s">
        <v>382</v>
      </c>
      <c r="C23" s="336"/>
      <c r="D23" s="336"/>
      <c r="E23" s="336">
        <f>EVALUACIÓN!E509</f>
        <v>-18</v>
      </c>
      <c r="F23" s="336">
        <f>EVALUACIÓN!F509</f>
        <v>-15</v>
      </c>
      <c r="G23" s="336"/>
      <c r="H23" s="336"/>
      <c r="I23" s="336">
        <f>EVALUACIÓN!I509</f>
        <v>-15</v>
      </c>
      <c r="K23" s="327">
        <f t="shared" si="0"/>
        <v>3</v>
      </c>
      <c r="L23" s="328">
        <f t="shared" si="1"/>
        <v>3</v>
      </c>
      <c r="M23" s="329">
        <f t="shared" si="2"/>
        <v>0</v>
      </c>
      <c r="N23" s="330">
        <f>SUM(C23:I23)</f>
        <v>-48</v>
      </c>
      <c r="O23"/>
      <c r="P23"/>
    </row>
    <row r="24" spans="1:16" ht="31.5" x14ac:dyDescent="0.25">
      <c r="A24" s="467"/>
      <c r="B24" s="323" t="s">
        <v>383</v>
      </c>
      <c r="C24" s="336">
        <f>EVALUACIÓN!C518</f>
        <v>-40</v>
      </c>
      <c r="D24" s="336">
        <f>EVALUACIÓN!D518</f>
        <v>-30</v>
      </c>
      <c r="E24" s="336">
        <f>EVALUACIÓN!E518</f>
        <v>-30</v>
      </c>
      <c r="F24" s="336">
        <f>EVALUACIÓN!F518</f>
        <v>-20</v>
      </c>
      <c r="G24" s="336">
        <f>EVALUACIÓN!G518</f>
        <v>-20</v>
      </c>
      <c r="H24" s="336">
        <f>EVALUACIÓN!H518</f>
        <v>-20</v>
      </c>
      <c r="I24" s="336">
        <f>EVALUACIÓN!I518</f>
        <v>-30</v>
      </c>
      <c r="K24" s="327">
        <f t="shared" si="0"/>
        <v>7</v>
      </c>
      <c r="L24" s="328">
        <f t="shared" si="1"/>
        <v>7</v>
      </c>
      <c r="M24" s="329">
        <f t="shared" si="2"/>
        <v>0</v>
      </c>
      <c r="N24" s="330">
        <f>SUM(C24:I24)</f>
        <v>-190</v>
      </c>
      <c r="O24"/>
      <c r="P24"/>
    </row>
    <row r="25" spans="1:16" x14ac:dyDescent="0.25">
      <c r="A25" s="468"/>
      <c r="B25" s="323" t="s">
        <v>380</v>
      </c>
      <c r="C25" s="336">
        <f>EVALUACIÓN!C527</f>
        <v>-35</v>
      </c>
      <c r="D25" s="336">
        <f>EVALUACIÓN!D527</f>
        <v>-30</v>
      </c>
      <c r="E25" s="336">
        <f>EVALUACIÓN!E527</f>
        <v>-60</v>
      </c>
      <c r="F25" s="336">
        <f>EVALUACIÓN!F527</f>
        <v>-60</v>
      </c>
      <c r="G25" s="336">
        <f>EVALUACIÓN!G527</f>
        <v>-30</v>
      </c>
      <c r="H25" s="336">
        <f>EVALUACIÓN!H527</f>
        <v>-20</v>
      </c>
      <c r="I25" s="336">
        <f>EVALUACIÓN!I527</f>
        <v>-80</v>
      </c>
      <c r="K25" s="327">
        <f t="shared" si="0"/>
        <v>7</v>
      </c>
      <c r="L25" s="328">
        <f t="shared" si="1"/>
        <v>7</v>
      </c>
      <c r="M25" s="329">
        <f t="shared" si="2"/>
        <v>0</v>
      </c>
      <c r="N25" s="330">
        <f>SUM(C25:I25)</f>
        <v>-315</v>
      </c>
      <c r="O25"/>
      <c r="P25"/>
    </row>
    <row r="26" spans="1:16" x14ac:dyDescent="0.25">
      <c r="A26" s="466" t="s">
        <v>147</v>
      </c>
      <c r="B26" s="283" t="s">
        <v>74</v>
      </c>
      <c r="C26" s="334">
        <f>EVALUACIÓN!C536</f>
        <v>-80</v>
      </c>
      <c r="D26" s="334">
        <f>EVALUACIÓN!D536</f>
        <v>-80</v>
      </c>
      <c r="E26" s="334"/>
      <c r="F26" s="334">
        <f>EVALUACIÓN!F536</f>
        <v>-25</v>
      </c>
      <c r="G26" s="334">
        <f>EVALUACIÓN!G536</f>
        <v>-20</v>
      </c>
      <c r="H26" s="334">
        <f>EVALUACIÓN!H536</f>
        <v>-30</v>
      </c>
      <c r="I26" s="334">
        <f>EVALUACIÓN!I536</f>
        <v>-40</v>
      </c>
      <c r="K26" s="327">
        <f t="shared" si="0"/>
        <v>6</v>
      </c>
      <c r="L26" s="328">
        <f t="shared" si="1"/>
        <v>6</v>
      </c>
      <c r="M26" s="329">
        <f t="shared" si="2"/>
        <v>0</v>
      </c>
      <c r="N26" s="330">
        <f>SUM(C26:I26)</f>
        <v>-275</v>
      </c>
      <c r="O26"/>
      <c r="P26"/>
    </row>
    <row r="27" spans="1:16" x14ac:dyDescent="0.25">
      <c r="A27" s="467"/>
      <c r="B27" s="283" t="s">
        <v>89</v>
      </c>
      <c r="C27" s="334">
        <f>EVALUACIÓN!C545</f>
        <v>-80</v>
      </c>
      <c r="D27" s="334">
        <f>EVALUACIÓN!D545</f>
        <v>-35</v>
      </c>
      <c r="E27" s="334">
        <f>EVALUACIÓN!E545</f>
        <v>-30</v>
      </c>
      <c r="F27" s="334">
        <f>EVALUACIÓN!F545</f>
        <v>-60</v>
      </c>
      <c r="G27" s="334">
        <f>EVALUACIÓN!G545</f>
        <v>-4</v>
      </c>
      <c r="H27" s="334">
        <f>EVALUACIÓN!H545</f>
        <v>-30</v>
      </c>
      <c r="I27" s="334">
        <f>EVALUACIÓN!I545</f>
        <v>-60</v>
      </c>
      <c r="K27" s="327">
        <f t="shared" si="0"/>
        <v>7</v>
      </c>
      <c r="L27" s="328">
        <f t="shared" si="1"/>
        <v>7</v>
      </c>
      <c r="M27" s="329">
        <f t="shared" si="2"/>
        <v>0</v>
      </c>
      <c r="N27" s="330">
        <f>SUM(C27:I27)</f>
        <v>-299</v>
      </c>
      <c r="O27"/>
      <c r="P27"/>
    </row>
    <row r="28" spans="1:16" x14ac:dyDescent="0.25">
      <c r="A28" s="467"/>
      <c r="B28" s="283" t="s">
        <v>75</v>
      </c>
      <c r="C28" s="334">
        <f>EVALUACIÓN!C554</f>
        <v>-80</v>
      </c>
      <c r="D28" s="334">
        <f>EVALUACIÓN!D554</f>
        <v>-35</v>
      </c>
      <c r="E28" s="334">
        <f>EVALUACIÓN!E554</f>
        <v>-30</v>
      </c>
      <c r="F28" s="334">
        <f>EVALUACIÓN!F554</f>
        <v>-60</v>
      </c>
      <c r="G28" s="334">
        <f>EVALUACIÓN!G554</f>
        <v>-4</v>
      </c>
      <c r="H28" s="334">
        <f>EVALUACIÓN!H554</f>
        <v>-30</v>
      </c>
      <c r="I28" s="334">
        <f>EVALUACIÓN!I554</f>
        <v>-80</v>
      </c>
      <c r="K28" s="327">
        <f t="shared" si="0"/>
        <v>7</v>
      </c>
      <c r="L28" s="328">
        <f t="shared" si="1"/>
        <v>7</v>
      </c>
      <c r="M28" s="329">
        <f t="shared" si="2"/>
        <v>0</v>
      </c>
      <c r="N28" s="330">
        <f>SUM(C28:I28)</f>
        <v>-319</v>
      </c>
      <c r="O28"/>
      <c r="P28"/>
    </row>
    <row r="29" spans="1:16" x14ac:dyDescent="0.25">
      <c r="A29" s="467"/>
      <c r="B29" s="283" t="s">
        <v>76</v>
      </c>
      <c r="C29" s="334">
        <f>EVALUACIÓN!C563</f>
        <v>-64</v>
      </c>
      <c r="D29" s="334">
        <f>EVALUACIÓN!D563</f>
        <v>-48</v>
      </c>
      <c r="E29" s="334"/>
      <c r="F29" s="334">
        <f>EVALUACIÓN!F563</f>
        <v>-48</v>
      </c>
      <c r="G29" s="334">
        <f>EVALUACIÓN!G563</f>
        <v>-40</v>
      </c>
      <c r="H29" s="334"/>
      <c r="I29" s="334">
        <f>EVALUACIÓN!I563</f>
        <v>-56</v>
      </c>
      <c r="K29" s="327">
        <f t="shared" si="0"/>
        <v>5</v>
      </c>
      <c r="L29" s="328">
        <f t="shared" si="1"/>
        <v>5</v>
      </c>
      <c r="M29" s="329">
        <f t="shared" si="2"/>
        <v>0</v>
      </c>
      <c r="N29" s="330">
        <f>SUM(C29:I29)</f>
        <v>-256</v>
      </c>
      <c r="O29"/>
      <c r="P29"/>
    </row>
    <row r="30" spans="1:16" ht="25.5" customHeight="1" x14ac:dyDescent="0.25">
      <c r="A30" s="468"/>
      <c r="B30" s="283" t="s">
        <v>139</v>
      </c>
      <c r="C30" s="334">
        <f>EVALUACIÓN!C572</f>
        <v>-30</v>
      </c>
      <c r="D30" s="334">
        <f>EVALUACIÓN!D572</f>
        <v>-40</v>
      </c>
      <c r="E30" s="334">
        <f>EVALUACIÓN!E572</f>
        <v>-50</v>
      </c>
      <c r="F30" s="334"/>
      <c r="G30" s="334">
        <f>EVALUACIÓN!G572</f>
        <v>-25</v>
      </c>
      <c r="H30" s="334">
        <f>EVALUACIÓN!H572</f>
        <v>-35</v>
      </c>
      <c r="I30" s="334">
        <f>EVALUACIÓN!I572</f>
        <v>-70</v>
      </c>
      <c r="K30" s="327">
        <f t="shared" si="0"/>
        <v>6</v>
      </c>
      <c r="L30" s="328">
        <f t="shared" si="1"/>
        <v>6</v>
      </c>
      <c r="M30" s="329">
        <f t="shared" si="2"/>
        <v>0</v>
      </c>
      <c r="N30" s="330">
        <f>SUM(C30:I30)</f>
        <v>-250</v>
      </c>
      <c r="O30"/>
      <c r="P30"/>
    </row>
    <row r="31" spans="1:16" ht="42" x14ac:dyDescent="0.25">
      <c r="A31" s="466" t="s">
        <v>77</v>
      </c>
      <c r="B31" s="291" t="s">
        <v>78</v>
      </c>
      <c r="C31" s="334"/>
      <c r="D31" s="334"/>
      <c r="E31" s="334">
        <f>EVALUACIÓN!E581</f>
        <v>-3</v>
      </c>
      <c r="F31" s="334">
        <f>EVALUACIÓN!F581</f>
        <v>-3</v>
      </c>
      <c r="G31" s="334"/>
      <c r="H31" s="334"/>
      <c r="I31" s="334"/>
      <c r="K31" s="327">
        <f t="shared" si="0"/>
        <v>2</v>
      </c>
      <c r="L31" s="328">
        <f t="shared" si="1"/>
        <v>2</v>
      </c>
      <c r="M31" s="329">
        <f t="shared" si="2"/>
        <v>0</v>
      </c>
      <c r="N31" s="330">
        <f>SUM(C31:I31)</f>
        <v>-6</v>
      </c>
      <c r="O31"/>
      <c r="P31"/>
    </row>
    <row r="32" spans="1:16" x14ac:dyDescent="0.25">
      <c r="A32" s="467"/>
      <c r="B32" s="291" t="s">
        <v>79</v>
      </c>
      <c r="C32" s="334">
        <f>EVALUACIÓN!C590</f>
        <v>64</v>
      </c>
      <c r="D32" s="334">
        <f>EVALUACIÓN!D590</f>
        <v>56</v>
      </c>
      <c r="E32" s="334">
        <f>EVALUACIÓN!E590</f>
        <v>56</v>
      </c>
      <c r="F32" s="334">
        <f>EVALUACIÓN!F590</f>
        <v>64</v>
      </c>
      <c r="G32" s="334">
        <f>EVALUACIÓN!G590</f>
        <v>56</v>
      </c>
      <c r="H32" s="334">
        <f>EVALUACIÓN!H590</f>
        <v>64</v>
      </c>
      <c r="I32" s="334">
        <f>EVALUACIÓN!I590</f>
        <v>48</v>
      </c>
      <c r="K32" s="327">
        <f t="shared" si="0"/>
        <v>7</v>
      </c>
      <c r="L32" s="328">
        <f t="shared" si="1"/>
        <v>0</v>
      </c>
      <c r="M32" s="329">
        <f t="shared" si="2"/>
        <v>7</v>
      </c>
      <c r="N32" s="330">
        <f>SUM(C32:I32)</f>
        <v>408</v>
      </c>
      <c r="O32"/>
      <c r="P32"/>
    </row>
    <row r="33" spans="1:16" ht="21" x14ac:dyDescent="0.25">
      <c r="A33" s="467"/>
      <c r="B33" s="291" t="s">
        <v>80</v>
      </c>
      <c r="C33" s="334">
        <f>EVALUACIÓN!C599</f>
        <v>54</v>
      </c>
      <c r="D33" s="334">
        <f>EVALUACIÓN!D599</f>
        <v>48</v>
      </c>
      <c r="E33" s="334">
        <f>EVALUACIÓN!E599</f>
        <v>21</v>
      </c>
      <c r="F33" s="334">
        <f>EVALUACIÓN!F599</f>
        <v>42</v>
      </c>
      <c r="G33" s="334">
        <f>EVALUACIÓN!G599</f>
        <v>21</v>
      </c>
      <c r="H33" s="334">
        <f>EVALUACIÓN!H599</f>
        <v>48</v>
      </c>
      <c r="I33" s="334">
        <f>EVALUACIÓN!I599</f>
        <v>36</v>
      </c>
      <c r="K33" s="327">
        <f t="shared" si="0"/>
        <v>7</v>
      </c>
      <c r="L33" s="328">
        <f t="shared" si="1"/>
        <v>0</v>
      </c>
      <c r="M33" s="329">
        <f t="shared" si="2"/>
        <v>7</v>
      </c>
      <c r="N33" s="330">
        <f>SUM(C33:I33)</f>
        <v>270</v>
      </c>
      <c r="O33"/>
      <c r="P33"/>
    </row>
    <row r="34" spans="1:16" ht="21" x14ac:dyDescent="0.25">
      <c r="A34" s="467"/>
      <c r="B34" s="283" t="s">
        <v>81</v>
      </c>
      <c r="C34" s="334">
        <f>EVALUACIÓN!C608</f>
        <v>-80</v>
      </c>
      <c r="D34" s="334">
        <f>EVALUACIÓN!D608</f>
        <v>-70</v>
      </c>
      <c r="E34" s="334">
        <f>EVALUACIÓN!E608</f>
        <v>-60</v>
      </c>
      <c r="F34" s="334">
        <f>EVALUACIÓN!F608</f>
        <v>-70</v>
      </c>
      <c r="G34" s="334">
        <f>EVALUACIÓN!G608</f>
        <v>-90</v>
      </c>
      <c r="H34" s="334">
        <f>EVALUACIÓN!H608</f>
        <v>-90</v>
      </c>
      <c r="I34" s="334">
        <f>EVALUACIÓN!I608</f>
        <v>-25</v>
      </c>
      <c r="K34" s="327">
        <f t="shared" si="0"/>
        <v>7</v>
      </c>
      <c r="L34" s="328">
        <f t="shared" si="1"/>
        <v>7</v>
      </c>
      <c r="M34" s="329">
        <f t="shared" si="2"/>
        <v>0</v>
      </c>
      <c r="N34" s="330">
        <f>SUM(C34:I34)</f>
        <v>-485</v>
      </c>
      <c r="O34"/>
      <c r="P34"/>
    </row>
    <row r="35" spans="1:16" ht="21" x14ac:dyDescent="0.25">
      <c r="A35" s="467"/>
      <c r="B35" s="283" t="s">
        <v>90</v>
      </c>
      <c r="C35" s="334">
        <v>-4</v>
      </c>
      <c r="D35" s="334">
        <v>-18</v>
      </c>
      <c r="E35" s="334"/>
      <c r="F35" s="334">
        <v>-18</v>
      </c>
      <c r="G35" s="334"/>
      <c r="H35" s="334">
        <v>-18</v>
      </c>
      <c r="I35" s="334">
        <f>EVALUACIÓN!I617</f>
        <v>-45</v>
      </c>
      <c r="K35" s="327">
        <f t="shared" si="0"/>
        <v>5</v>
      </c>
      <c r="L35" s="328">
        <f t="shared" si="1"/>
        <v>5</v>
      </c>
      <c r="M35" s="329">
        <f t="shared" si="2"/>
        <v>0</v>
      </c>
      <c r="N35" s="330">
        <f>SUM(C35:I35)</f>
        <v>-103</v>
      </c>
      <c r="O35"/>
      <c r="P35"/>
    </row>
    <row r="36" spans="1:16" ht="42" x14ac:dyDescent="0.25">
      <c r="A36" s="467"/>
      <c r="B36" s="291" t="s">
        <v>82</v>
      </c>
      <c r="C36" s="336"/>
      <c r="D36" s="336"/>
      <c r="E36" s="336"/>
      <c r="F36" s="336"/>
      <c r="G36" s="336"/>
      <c r="H36" s="336"/>
      <c r="I36" s="336">
        <f>EVALUACIÓN!I626</f>
        <v>-56</v>
      </c>
      <c r="K36" s="327">
        <f t="shared" si="0"/>
        <v>1</v>
      </c>
      <c r="L36" s="328">
        <f t="shared" si="1"/>
        <v>1</v>
      </c>
      <c r="M36" s="329">
        <f t="shared" si="2"/>
        <v>0</v>
      </c>
      <c r="N36" s="330">
        <f>SUM(C36:I36)</f>
        <v>-56</v>
      </c>
      <c r="O36"/>
      <c r="P36"/>
    </row>
    <row r="37" spans="1:16" x14ac:dyDescent="0.25">
      <c r="A37" s="467"/>
      <c r="B37" s="291" t="s">
        <v>144</v>
      </c>
      <c r="C37" s="334">
        <f>EVALUACIÓN!C635</f>
        <v>-60</v>
      </c>
      <c r="D37" s="334">
        <f>EVALUACIÓN!D635</f>
        <v>-48</v>
      </c>
      <c r="E37" s="334"/>
      <c r="F37" s="334"/>
      <c r="G37" s="334"/>
      <c r="H37" s="334"/>
      <c r="I37" s="334"/>
      <c r="K37" s="327">
        <f t="shared" si="0"/>
        <v>2</v>
      </c>
      <c r="L37" s="328">
        <f t="shared" si="1"/>
        <v>2</v>
      </c>
      <c r="M37" s="329">
        <f t="shared" si="2"/>
        <v>0</v>
      </c>
      <c r="N37" s="330">
        <f>SUM(C37:I37)</f>
        <v>-108</v>
      </c>
      <c r="O37"/>
      <c r="P37"/>
    </row>
    <row r="38" spans="1:16" x14ac:dyDescent="0.25">
      <c r="A38" s="467"/>
      <c r="B38" s="291" t="s">
        <v>84</v>
      </c>
      <c r="C38" s="334">
        <f>EVALUACIÓN!C644</f>
        <v>40</v>
      </c>
      <c r="D38" s="334">
        <f>EVALUACIÓN!D644</f>
        <v>28</v>
      </c>
      <c r="E38" s="334"/>
      <c r="F38" s="334"/>
      <c r="G38" s="334"/>
      <c r="H38" s="334"/>
      <c r="I38" s="334"/>
      <c r="K38" s="327">
        <f t="shared" si="0"/>
        <v>2</v>
      </c>
      <c r="L38" s="328">
        <f t="shared" si="1"/>
        <v>0</v>
      </c>
      <c r="M38" s="329">
        <f t="shared" si="2"/>
        <v>2</v>
      </c>
      <c r="N38" s="330">
        <f>SUM(C38:I38)</f>
        <v>68</v>
      </c>
      <c r="O38"/>
      <c r="P38"/>
    </row>
    <row r="39" spans="1:16" ht="38.25" customHeight="1" x14ac:dyDescent="0.25">
      <c r="A39" s="468"/>
      <c r="B39" s="283" t="s">
        <v>85</v>
      </c>
      <c r="C39" s="334">
        <f>EVALUACIÓN!C653</f>
        <v>-24</v>
      </c>
      <c r="D39" s="334"/>
      <c r="E39" s="334"/>
      <c r="F39" s="334"/>
      <c r="G39" s="334"/>
      <c r="H39" s="334"/>
      <c r="I39" s="334">
        <v>-4</v>
      </c>
      <c r="K39" s="327">
        <f t="shared" si="0"/>
        <v>2</v>
      </c>
      <c r="L39" s="328">
        <f t="shared" si="1"/>
        <v>2</v>
      </c>
      <c r="M39" s="329">
        <f t="shared" si="2"/>
        <v>0</v>
      </c>
      <c r="N39" s="330">
        <f>SUM(C39:I39)</f>
        <v>-28</v>
      </c>
      <c r="O39"/>
      <c r="P39"/>
    </row>
    <row r="40" spans="1:16" x14ac:dyDescent="0.25">
      <c r="A40" s="123"/>
      <c r="B40" s="123"/>
      <c r="C40" s="123"/>
      <c r="D40" s="123"/>
      <c r="E40" s="123"/>
      <c r="F40" s="123"/>
      <c r="G40" s="123"/>
      <c r="H40" s="123"/>
      <c r="I40" s="123"/>
      <c r="J40" s="122"/>
      <c r="K40" s="340"/>
      <c r="L40" s="340"/>
      <c r="M40" s="340"/>
      <c r="N40" s="340"/>
      <c r="O40" s="122"/>
      <c r="P40"/>
    </row>
    <row r="41" spans="1:16" ht="21" x14ac:dyDescent="0.25">
      <c r="A41" s="123"/>
      <c r="B41" s="124" t="s">
        <v>148</v>
      </c>
      <c r="C41" s="131">
        <f t="shared" ref="C41:H41" si="3">COUNT(C4:C39)</f>
        <v>24</v>
      </c>
      <c r="D41" s="131">
        <f t="shared" si="3"/>
        <v>23</v>
      </c>
      <c r="E41" s="131">
        <f t="shared" si="3"/>
        <v>22</v>
      </c>
      <c r="F41" s="131">
        <f t="shared" si="3"/>
        <v>23</v>
      </c>
      <c r="G41" s="131">
        <f t="shared" si="3"/>
        <v>16</v>
      </c>
      <c r="H41" s="131">
        <f t="shared" si="3"/>
        <v>18</v>
      </c>
      <c r="I41" s="131">
        <f>COUNT(I4:I39)</f>
        <v>23</v>
      </c>
      <c r="K41" s="327">
        <f>SUM(K4:K39)</f>
        <v>149</v>
      </c>
      <c r="L41" s="208"/>
      <c r="O41"/>
      <c r="P41"/>
    </row>
    <row r="42" spans="1:16" x14ac:dyDescent="0.25">
      <c r="A42" s="123"/>
      <c r="B42" s="125" t="s">
        <v>150</v>
      </c>
      <c r="C42" s="132">
        <f t="shared" ref="C42:I42" si="4">COUNTIF(C4:C39,"&lt;0")</f>
        <v>19</v>
      </c>
      <c r="D42" s="132">
        <f t="shared" si="4"/>
        <v>19</v>
      </c>
      <c r="E42" s="132">
        <f t="shared" si="4"/>
        <v>19</v>
      </c>
      <c r="F42" s="132">
        <f t="shared" si="4"/>
        <v>20</v>
      </c>
      <c r="G42" s="132">
        <f t="shared" si="4"/>
        <v>14</v>
      </c>
      <c r="H42" s="132">
        <f t="shared" si="4"/>
        <v>15</v>
      </c>
      <c r="I42" s="132">
        <f t="shared" si="4"/>
        <v>20</v>
      </c>
      <c r="K42" s="208"/>
      <c r="L42" s="328">
        <f>SUM(L4:L39)</f>
        <v>126</v>
      </c>
      <c r="O42"/>
      <c r="P42"/>
    </row>
    <row r="43" spans="1:16" x14ac:dyDescent="0.25">
      <c r="A43" s="123"/>
      <c r="B43" s="126" t="s">
        <v>149</v>
      </c>
      <c r="C43" s="133">
        <f>COUNTIF(C4:C39,"&gt;0")</f>
        <v>5</v>
      </c>
      <c r="D43" s="133">
        <f t="shared" ref="D43:I43" si="5">COUNTIF(D4:D39,"&gt;0")</f>
        <v>4</v>
      </c>
      <c r="E43" s="133">
        <f t="shared" si="5"/>
        <v>3</v>
      </c>
      <c r="F43" s="133">
        <f t="shared" si="5"/>
        <v>3</v>
      </c>
      <c r="G43" s="133">
        <f t="shared" si="5"/>
        <v>2</v>
      </c>
      <c r="H43" s="133">
        <f t="shared" si="5"/>
        <v>3</v>
      </c>
      <c r="I43" s="133">
        <f t="shared" si="5"/>
        <v>3</v>
      </c>
      <c r="K43" s="208"/>
      <c r="L43" s="342">
        <f>L42*100/K41</f>
        <v>84.56375838926175</v>
      </c>
      <c r="M43" s="343">
        <f>SUM(M4:M39)</f>
        <v>23</v>
      </c>
      <c r="O43"/>
      <c r="P43"/>
    </row>
    <row r="44" spans="1:16" x14ac:dyDescent="0.25">
      <c r="A44" s="123"/>
      <c r="B44" s="127" t="s">
        <v>151</v>
      </c>
      <c r="C44" s="134">
        <f>SUM(C4:C39)</f>
        <v>-675</v>
      </c>
      <c r="D44" s="134">
        <f t="shared" ref="D44:H44" si="6">SUM(D4:D39)</f>
        <v>-570</v>
      </c>
      <c r="E44" s="134">
        <f t="shared" si="6"/>
        <v>-540</v>
      </c>
      <c r="F44" s="134">
        <f t="shared" si="6"/>
        <v>-467</v>
      </c>
      <c r="G44" s="134">
        <f t="shared" si="6"/>
        <v>-283</v>
      </c>
      <c r="H44" s="134">
        <f t="shared" si="6"/>
        <v>-336</v>
      </c>
      <c r="I44" s="134">
        <f>SUM(I4:I39)</f>
        <v>-752</v>
      </c>
      <c r="K44" s="208"/>
      <c r="L44" s="342"/>
      <c r="M44" s="342">
        <f>M43*100/L42</f>
        <v>18.253968253968253</v>
      </c>
      <c r="N44" s="341">
        <f>SUM(N4:N39)</f>
        <v>-3623</v>
      </c>
      <c r="O44"/>
      <c r="P44"/>
    </row>
    <row r="45" spans="1:16" x14ac:dyDescent="0.25">
      <c r="A45" s="123"/>
      <c r="B45" s="123"/>
      <c r="C45" s="123"/>
      <c r="D45" s="123"/>
      <c r="E45" s="123"/>
      <c r="F45" s="123"/>
      <c r="G45" s="123"/>
      <c r="H45" s="123"/>
      <c r="I45" s="123"/>
      <c r="J45" s="123"/>
      <c r="K45" s="123"/>
    </row>
    <row r="46" spans="1:16" x14ac:dyDescent="0.25">
      <c r="A46" s="123"/>
      <c r="B46" s="123"/>
      <c r="C46" s="123"/>
      <c r="D46" s="123"/>
      <c r="E46" s="123"/>
      <c r="F46" s="123"/>
      <c r="G46" s="123"/>
      <c r="H46" s="123"/>
      <c r="I46" s="123"/>
      <c r="J46" s="123"/>
      <c r="K46" s="123"/>
      <c r="P46" s="208">
        <f>N44*100/13500</f>
        <v>-26.837037037037039</v>
      </c>
    </row>
    <row r="47" spans="1:16" x14ac:dyDescent="0.25">
      <c r="A47" s="123"/>
      <c r="B47" s="123"/>
      <c r="C47" s="123"/>
      <c r="D47" s="123"/>
      <c r="E47" s="123"/>
      <c r="F47" s="123"/>
      <c r="G47" s="123"/>
      <c r="H47" s="123"/>
      <c r="I47" s="123"/>
      <c r="J47" s="123"/>
      <c r="K47" s="123"/>
    </row>
    <row r="48" spans="1:16" x14ac:dyDescent="0.25">
      <c r="A48" s="123"/>
      <c r="B48" s="123"/>
      <c r="C48" s="123"/>
      <c r="D48" s="123"/>
      <c r="E48" s="123"/>
      <c r="F48" s="123"/>
      <c r="G48" s="123"/>
      <c r="H48" s="123"/>
      <c r="I48" s="123"/>
      <c r="J48" s="123"/>
      <c r="K48" s="123"/>
    </row>
    <row r="49" spans="1:16" x14ac:dyDescent="0.25">
      <c r="A49" s="123"/>
      <c r="B49" s="123"/>
      <c r="C49" s="123"/>
      <c r="D49" s="123"/>
      <c r="E49" s="123"/>
      <c r="F49" s="123"/>
      <c r="G49" s="123"/>
      <c r="H49" s="123"/>
      <c r="I49" s="123"/>
      <c r="J49" s="123"/>
      <c r="K49" s="123"/>
    </row>
    <row r="50" spans="1:16" ht="15" customHeight="1" x14ac:dyDescent="0.25">
      <c r="A50" s="489"/>
      <c r="B50" s="489"/>
      <c r="C50" s="507" t="s">
        <v>53</v>
      </c>
      <c r="D50" s="509"/>
      <c r="E50" s="509"/>
      <c r="F50" s="509"/>
      <c r="G50" s="509"/>
      <c r="H50" s="509"/>
      <c r="I50" s="508"/>
      <c r="J50" s="510"/>
      <c r="K50" s="510"/>
    </row>
    <row r="51" spans="1:16" ht="31.5" customHeight="1" x14ac:dyDescent="0.25">
      <c r="A51" s="489"/>
      <c r="B51" s="489"/>
      <c r="C51" s="331" t="s">
        <v>41</v>
      </c>
      <c r="D51" s="332"/>
      <c r="E51" s="486" t="s">
        <v>103</v>
      </c>
      <c r="F51" s="486"/>
      <c r="G51" s="486"/>
      <c r="H51" s="486"/>
      <c r="I51" s="486"/>
      <c r="J51" s="511"/>
      <c r="K51" s="322"/>
    </row>
    <row r="52" spans="1:16" ht="76.5" customHeight="1" x14ac:dyDescent="0.25">
      <c r="A52" s="489"/>
      <c r="B52" s="489"/>
      <c r="C52" s="331" t="s">
        <v>30</v>
      </c>
      <c r="D52" s="332" t="s">
        <v>42</v>
      </c>
      <c r="E52" s="331" t="s">
        <v>142</v>
      </c>
      <c r="F52" s="331" t="s">
        <v>99</v>
      </c>
      <c r="G52" s="331" t="s">
        <v>143</v>
      </c>
      <c r="H52" s="331" t="s">
        <v>102</v>
      </c>
      <c r="I52" s="325" t="s">
        <v>199</v>
      </c>
      <c r="K52" s="208"/>
      <c r="L52" s="208"/>
      <c r="O52"/>
      <c r="P52"/>
    </row>
    <row r="53" spans="1:16" ht="21" x14ac:dyDescent="0.25">
      <c r="A53" s="485" t="s">
        <v>63</v>
      </c>
      <c r="B53" s="128" t="s">
        <v>64</v>
      </c>
      <c r="C53" s="348" t="s">
        <v>154</v>
      </c>
      <c r="D53" s="348" t="s">
        <v>154</v>
      </c>
      <c r="E53" s="348" t="s">
        <v>154</v>
      </c>
      <c r="F53" s="348" t="s">
        <v>154</v>
      </c>
      <c r="G53" s="348" t="s">
        <v>154</v>
      </c>
      <c r="H53" s="348" t="s">
        <v>154</v>
      </c>
      <c r="I53" s="348" t="s">
        <v>154</v>
      </c>
      <c r="K53" s="208"/>
    </row>
    <row r="54" spans="1:16" ht="21" x14ac:dyDescent="0.25">
      <c r="A54" s="485"/>
      <c r="B54" s="135" t="s">
        <v>91</v>
      </c>
      <c r="C54" s="348" t="s">
        <v>182</v>
      </c>
      <c r="D54" s="348" t="s">
        <v>182</v>
      </c>
      <c r="E54" s="348" t="s">
        <v>154</v>
      </c>
      <c r="F54" s="348" t="s">
        <v>431</v>
      </c>
      <c r="G54" s="348" t="s">
        <v>431</v>
      </c>
      <c r="H54" s="348" t="s">
        <v>431</v>
      </c>
      <c r="I54" s="348" t="s">
        <v>431</v>
      </c>
      <c r="K54" s="208"/>
    </row>
    <row r="55" spans="1:16" x14ac:dyDescent="0.25">
      <c r="A55" s="485"/>
      <c r="B55" s="135" t="s">
        <v>66</v>
      </c>
      <c r="C55" s="348" t="s">
        <v>431</v>
      </c>
      <c r="D55" s="348" t="s">
        <v>431</v>
      </c>
      <c r="E55" s="348" t="s">
        <v>155</v>
      </c>
      <c r="F55" s="348" t="s">
        <v>154</v>
      </c>
      <c r="G55" s="348" t="s">
        <v>431</v>
      </c>
      <c r="H55" s="348" t="s">
        <v>431</v>
      </c>
      <c r="I55" s="348" t="s">
        <v>431</v>
      </c>
      <c r="K55" s="208"/>
    </row>
    <row r="56" spans="1:16" ht="21" x14ac:dyDescent="0.25">
      <c r="A56" s="485"/>
      <c r="B56" s="135" t="s">
        <v>68</v>
      </c>
      <c r="C56" s="348" t="s">
        <v>431</v>
      </c>
      <c r="D56" s="348" t="s">
        <v>431</v>
      </c>
      <c r="E56" s="348" t="s">
        <v>154</v>
      </c>
      <c r="F56" s="348" t="s">
        <v>154</v>
      </c>
      <c r="G56" s="348" t="s">
        <v>431</v>
      </c>
      <c r="H56" s="348" t="s">
        <v>154</v>
      </c>
      <c r="I56" s="348" t="s">
        <v>154</v>
      </c>
      <c r="K56" s="208"/>
    </row>
    <row r="57" spans="1:16" ht="19.5" customHeight="1" x14ac:dyDescent="0.25">
      <c r="A57" s="485"/>
      <c r="B57" s="135" t="s">
        <v>372</v>
      </c>
      <c r="C57" s="348" t="s">
        <v>431</v>
      </c>
      <c r="D57" s="348" t="s">
        <v>431</v>
      </c>
      <c r="E57" s="348" t="s">
        <v>154</v>
      </c>
      <c r="F57" s="348" t="s">
        <v>154</v>
      </c>
      <c r="G57" s="348" t="s">
        <v>431</v>
      </c>
      <c r="H57" s="348" t="s">
        <v>431</v>
      </c>
      <c r="I57" s="348" t="s">
        <v>431</v>
      </c>
      <c r="K57" s="208"/>
    </row>
    <row r="58" spans="1:16" ht="15" customHeight="1" x14ac:dyDescent="0.25">
      <c r="A58" s="485" t="s">
        <v>145</v>
      </c>
      <c r="B58" s="135" t="s">
        <v>67</v>
      </c>
      <c r="C58" s="348" t="s">
        <v>431</v>
      </c>
      <c r="D58" s="348" t="s">
        <v>431</v>
      </c>
      <c r="E58" s="348" t="s">
        <v>431</v>
      </c>
      <c r="F58" s="348" t="s">
        <v>431</v>
      </c>
      <c r="G58" s="348" t="s">
        <v>431</v>
      </c>
      <c r="H58" s="348" t="s">
        <v>431</v>
      </c>
      <c r="I58" s="348" t="s">
        <v>431</v>
      </c>
      <c r="K58" s="208"/>
    </row>
    <row r="59" spans="1:16" ht="21" x14ac:dyDescent="0.25">
      <c r="A59" s="485"/>
      <c r="B59" s="135" t="s">
        <v>69</v>
      </c>
      <c r="C59" s="348" t="s">
        <v>431</v>
      </c>
      <c r="D59" s="348" t="s">
        <v>431</v>
      </c>
      <c r="E59" s="348" t="s">
        <v>431</v>
      </c>
      <c r="F59" s="348" t="s">
        <v>431</v>
      </c>
      <c r="G59" s="348" t="s">
        <v>431</v>
      </c>
      <c r="H59" s="348" t="s">
        <v>431</v>
      </c>
      <c r="I59" s="348" t="s">
        <v>431</v>
      </c>
      <c r="K59" s="208"/>
    </row>
    <row r="60" spans="1:16" ht="21" x14ac:dyDescent="0.25">
      <c r="A60" s="485"/>
      <c r="B60" s="135" t="s">
        <v>388</v>
      </c>
      <c r="C60" s="348" t="s">
        <v>155</v>
      </c>
      <c r="D60" s="348" t="s">
        <v>431</v>
      </c>
      <c r="E60" s="348" t="s">
        <v>155</v>
      </c>
      <c r="F60" s="348" t="s">
        <v>155</v>
      </c>
      <c r="G60" s="348" t="s">
        <v>155</v>
      </c>
      <c r="H60" s="348" t="s">
        <v>431</v>
      </c>
      <c r="I60" s="348" t="s">
        <v>155</v>
      </c>
      <c r="K60" s="208"/>
    </row>
    <row r="61" spans="1:16" ht="21" x14ac:dyDescent="0.25">
      <c r="A61" s="485" t="s">
        <v>58</v>
      </c>
      <c r="B61" s="128" t="s">
        <v>70</v>
      </c>
      <c r="C61" s="348" t="s">
        <v>155</v>
      </c>
      <c r="D61" s="348" t="s">
        <v>155</v>
      </c>
      <c r="E61" s="348" t="s">
        <v>179</v>
      </c>
      <c r="F61" s="348" t="s">
        <v>155</v>
      </c>
      <c r="G61" s="348" t="s">
        <v>155</v>
      </c>
      <c r="H61" s="348" t="s">
        <v>155</v>
      </c>
      <c r="I61" s="348" t="s">
        <v>182</v>
      </c>
      <c r="K61" s="208"/>
    </row>
    <row r="62" spans="1:16" x14ac:dyDescent="0.25">
      <c r="A62" s="485"/>
      <c r="B62" s="135" t="s">
        <v>71</v>
      </c>
      <c r="C62" s="348" t="s">
        <v>179</v>
      </c>
      <c r="D62" s="348" t="s">
        <v>155</v>
      </c>
      <c r="E62" s="348" t="s">
        <v>431</v>
      </c>
      <c r="F62" s="348" t="s">
        <v>431</v>
      </c>
      <c r="G62" s="348" t="s">
        <v>431</v>
      </c>
      <c r="H62" s="348" t="s">
        <v>431</v>
      </c>
      <c r="I62" s="348" t="s">
        <v>431</v>
      </c>
      <c r="K62" s="208"/>
    </row>
    <row r="63" spans="1:16" ht="21" x14ac:dyDescent="0.25">
      <c r="A63" s="485"/>
      <c r="B63" s="135" t="s">
        <v>389</v>
      </c>
      <c r="C63" s="348" t="s">
        <v>431</v>
      </c>
      <c r="D63" s="348" t="s">
        <v>431</v>
      </c>
      <c r="E63" s="348" t="s">
        <v>182</v>
      </c>
      <c r="F63" s="348" t="s">
        <v>431</v>
      </c>
      <c r="G63" s="348" t="s">
        <v>431</v>
      </c>
      <c r="H63" s="348" t="s">
        <v>431</v>
      </c>
      <c r="I63" s="348" t="s">
        <v>154</v>
      </c>
      <c r="K63" s="208"/>
    </row>
    <row r="64" spans="1:16" ht="31.5" x14ac:dyDescent="0.25">
      <c r="A64" s="485"/>
      <c r="B64" s="135" t="s">
        <v>342</v>
      </c>
      <c r="C64" s="348" t="s">
        <v>155</v>
      </c>
      <c r="D64" s="348" t="s">
        <v>155</v>
      </c>
      <c r="E64" s="348" t="s">
        <v>179</v>
      </c>
      <c r="F64" s="348" t="s">
        <v>155</v>
      </c>
      <c r="G64" s="348" t="s">
        <v>155</v>
      </c>
      <c r="H64" s="348" t="s">
        <v>155</v>
      </c>
      <c r="I64" s="348" t="s">
        <v>182</v>
      </c>
      <c r="K64" s="208"/>
    </row>
    <row r="65" spans="1:11" ht="31.5" x14ac:dyDescent="0.25">
      <c r="A65" s="485"/>
      <c r="B65" s="135" t="s">
        <v>343</v>
      </c>
      <c r="C65" s="348" t="s">
        <v>431</v>
      </c>
      <c r="D65" s="348" t="s">
        <v>431</v>
      </c>
      <c r="E65" s="348" t="s">
        <v>179</v>
      </c>
      <c r="F65" s="348" t="s">
        <v>155</v>
      </c>
      <c r="G65" s="348" t="s">
        <v>155</v>
      </c>
      <c r="H65" s="348" t="s">
        <v>155</v>
      </c>
      <c r="I65" s="348" t="s">
        <v>182</v>
      </c>
      <c r="K65" s="208"/>
    </row>
    <row r="66" spans="1:11" ht="21" x14ac:dyDescent="0.25">
      <c r="A66" s="485" t="s">
        <v>146</v>
      </c>
      <c r="B66" s="135" t="s">
        <v>95</v>
      </c>
      <c r="C66" s="348" t="s">
        <v>431</v>
      </c>
      <c r="D66" s="348" t="s">
        <v>155</v>
      </c>
      <c r="E66" s="348" t="s">
        <v>431</v>
      </c>
      <c r="F66" s="348" t="s">
        <v>154</v>
      </c>
      <c r="G66" s="348" t="s">
        <v>431</v>
      </c>
      <c r="H66" s="348" t="s">
        <v>154</v>
      </c>
      <c r="I66" s="348" t="s">
        <v>431</v>
      </c>
      <c r="K66" s="208"/>
    </row>
    <row r="67" spans="1:11" x14ac:dyDescent="0.25">
      <c r="A67" s="485"/>
      <c r="B67" s="135" t="s">
        <v>132</v>
      </c>
      <c r="C67" s="348" t="s">
        <v>155</v>
      </c>
      <c r="D67" s="348" t="s">
        <v>154</v>
      </c>
      <c r="E67" s="348" t="s">
        <v>431</v>
      </c>
      <c r="F67" s="348" t="s">
        <v>431</v>
      </c>
      <c r="G67" s="348" t="s">
        <v>431</v>
      </c>
      <c r="H67" s="348" t="s">
        <v>431</v>
      </c>
      <c r="I67" s="348" t="s">
        <v>431</v>
      </c>
      <c r="K67" s="208"/>
    </row>
    <row r="68" spans="1:11" x14ac:dyDescent="0.25">
      <c r="A68" s="485"/>
      <c r="B68" s="135" t="s">
        <v>133</v>
      </c>
      <c r="C68" s="348" t="s">
        <v>399</v>
      </c>
      <c r="D68" s="348">
        <v>0</v>
      </c>
      <c r="E68" s="348" t="s">
        <v>431</v>
      </c>
      <c r="F68" s="348" t="s">
        <v>431</v>
      </c>
      <c r="G68" s="348" t="s">
        <v>431</v>
      </c>
      <c r="H68" s="348" t="s">
        <v>431</v>
      </c>
      <c r="I68" s="348" t="s">
        <v>431</v>
      </c>
      <c r="K68" s="208"/>
    </row>
    <row r="69" spans="1:11" ht="21" x14ac:dyDescent="0.25">
      <c r="A69" s="485"/>
      <c r="B69" s="135" t="s">
        <v>138</v>
      </c>
      <c r="C69" s="348" t="s">
        <v>155</v>
      </c>
      <c r="D69" s="348" t="s">
        <v>155</v>
      </c>
      <c r="E69" s="348" t="s">
        <v>431</v>
      </c>
      <c r="F69" s="348" t="s">
        <v>431</v>
      </c>
      <c r="G69" s="348" t="s">
        <v>431</v>
      </c>
      <c r="H69" s="348" t="s">
        <v>431</v>
      </c>
      <c r="I69" s="348" t="s">
        <v>431</v>
      </c>
      <c r="K69" s="208"/>
    </row>
    <row r="70" spans="1:11" x14ac:dyDescent="0.25">
      <c r="A70" s="485"/>
      <c r="B70" s="135" t="s">
        <v>72</v>
      </c>
      <c r="C70" s="348" t="s">
        <v>431</v>
      </c>
      <c r="D70" s="348" t="s">
        <v>155</v>
      </c>
      <c r="E70" s="348" t="s">
        <v>155</v>
      </c>
      <c r="F70" s="348" t="s">
        <v>155</v>
      </c>
      <c r="G70" s="348" t="s">
        <v>155</v>
      </c>
      <c r="H70" s="348" t="s">
        <v>155</v>
      </c>
      <c r="I70" s="348" t="s">
        <v>154</v>
      </c>
      <c r="K70" s="208"/>
    </row>
    <row r="71" spans="1:11" x14ac:dyDescent="0.25">
      <c r="A71" s="485" t="s">
        <v>59</v>
      </c>
      <c r="B71" s="323" t="s">
        <v>381</v>
      </c>
      <c r="C71" s="348" t="s">
        <v>198</v>
      </c>
      <c r="D71" s="348" t="s">
        <v>198</v>
      </c>
      <c r="E71" s="348" t="s">
        <v>198</v>
      </c>
      <c r="F71" s="348" t="s">
        <v>198</v>
      </c>
      <c r="G71" s="348" t="s">
        <v>431</v>
      </c>
      <c r="H71" s="348" t="s">
        <v>198</v>
      </c>
      <c r="I71" s="348" t="s">
        <v>198</v>
      </c>
      <c r="K71" s="208"/>
    </row>
    <row r="72" spans="1:11" ht="21" x14ac:dyDescent="0.25">
      <c r="A72" s="485"/>
      <c r="B72" s="324" t="s">
        <v>382</v>
      </c>
      <c r="C72" s="348" t="s">
        <v>431</v>
      </c>
      <c r="D72" s="348" t="s">
        <v>431</v>
      </c>
      <c r="E72" s="348" t="s">
        <v>154</v>
      </c>
      <c r="F72" s="348" t="s">
        <v>154</v>
      </c>
      <c r="G72" s="348" t="s">
        <v>431</v>
      </c>
      <c r="H72" s="348" t="s">
        <v>431</v>
      </c>
      <c r="I72" s="348" t="s">
        <v>154</v>
      </c>
      <c r="K72" s="208"/>
    </row>
    <row r="73" spans="1:11" ht="31.5" x14ac:dyDescent="0.25">
      <c r="A73" s="485"/>
      <c r="B73" s="323" t="s">
        <v>383</v>
      </c>
      <c r="C73" s="348" t="s">
        <v>155</v>
      </c>
      <c r="D73" s="348" t="s">
        <v>155</v>
      </c>
      <c r="E73" s="348" t="s">
        <v>155</v>
      </c>
      <c r="F73" s="348" t="s">
        <v>154</v>
      </c>
      <c r="G73" s="348" t="s">
        <v>154</v>
      </c>
      <c r="H73" s="348" t="s">
        <v>154</v>
      </c>
      <c r="I73" s="348" t="s">
        <v>155</v>
      </c>
      <c r="K73" s="208"/>
    </row>
    <row r="74" spans="1:11" x14ac:dyDescent="0.25">
      <c r="A74" s="485"/>
      <c r="B74" s="323" t="s">
        <v>380</v>
      </c>
      <c r="C74" s="348" t="s">
        <v>155</v>
      </c>
      <c r="D74" s="348" t="s">
        <v>155</v>
      </c>
      <c r="E74" s="348" t="s">
        <v>179</v>
      </c>
      <c r="F74" s="348" t="s">
        <v>179</v>
      </c>
      <c r="G74" s="348" t="s">
        <v>155</v>
      </c>
      <c r="H74" s="348" t="s">
        <v>154</v>
      </c>
      <c r="I74" s="348" t="s">
        <v>182</v>
      </c>
      <c r="K74" s="208"/>
    </row>
    <row r="75" spans="1:11" x14ac:dyDescent="0.25">
      <c r="A75" s="485" t="s">
        <v>147</v>
      </c>
      <c r="B75" s="128" t="s">
        <v>74</v>
      </c>
      <c r="C75" s="348" t="s">
        <v>182</v>
      </c>
      <c r="D75" s="348" t="s">
        <v>182</v>
      </c>
      <c r="E75" s="348" t="s">
        <v>431</v>
      </c>
      <c r="F75" s="348" t="s">
        <v>155</v>
      </c>
      <c r="G75" s="348" t="s">
        <v>154</v>
      </c>
      <c r="H75" s="348" t="s">
        <v>155</v>
      </c>
      <c r="I75" s="348" t="s">
        <v>155</v>
      </c>
      <c r="K75" s="208"/>
    </row>
    <row r="76" spans="1:11" x14ac:dyDescent="0.25">
      <c r="A76" s="485"/>
      <c r="B76" s="128" t="s">
        <v>89</v>
      </c>
      <c r="C76" s="348" t="s">
        <v>182</v>
      </c>
      <c r="D76" s="348" t="s">
        <v>155</v>
      </c>
      <c r="E76" s="348" t="s">
        <v>155</v>
      </c>
      <c r="F76" s="348" t="s">
        <v>179</v>
      </c>
      <c r="G76" s="348" t="s">
        <v>154</v>
      </c>
      <c r="H76" s="348" t="s">
        <v>155</v>
      </c>
      <c r="I76" s="348" t="s">
        <v>179</v>
      </c>
      <c r="K76" s="208"/>
    </row>
    <row r="77" spans="1:11" x14ac:dyDescent="0.25">
      <c r="A77" s="485"/>
      <c r="B77" s="128" t="s">
        <v>75</v>
      </c>
      <c r="C77" s="348" t="s">
        <v>182</v>
      </c>
      <c r="D77" s="348" t="s">
        <v>155</v>
      </c>
      <c r="E77" s="348" t="s">
        <v>155</v>
      </c>
      <c r="F77" s="348" t="s">
        <v>179</v>
      </c>
      <c r="G77" s="348" t="s">
        <v>154</v>
      </c>
      <c r="H77" s="348" t="s">
        <v>155</v>
      </c>
      <c r="I77" s="348" t="s">
        <v>182</v>
      </c>
      <c r="K77" s="208"/>
    </row>
    <row r="78" spans="1:11" x14ac:dyDescent="0.25">
      <c r="A78" s="485"/>
      <c r="B78" s="128" t="s">
        <v>76</v>
      </c>
      <c r="C78" s="348" t="s">
        <v>182</v>
      </c>
      <c r="D78" s="348" t="s">
        <v>179</v>
      </c>
      <c r="E78" s="348" t="s">
        <v>431</v>
      </c>
      <c r="F78" s="348" t="s">
        <v>179</v>
      </c>
      <c r="G78" s="348" t="s">
        <v>155</v>
      </c>
      <c r="H78" s="348" t="s">
        <v>431</v>
      </c>
      <c r="I78" s="348" t="s">
        <v>179</v>
      </c>
      <c r="K78" s="208"/>
    </row>
    <row r="79" spans="1:11" x14ac:dyDescent="0.25">
      <c r="A79" s="485"/>
      <c r="B79" s="128" t="s">
        <v>139</v>
      </c>
      <c r="C79" s="348" t="s">
        <v>155</v>
      </c>
      <c r="D79" s="348" t="s">
        <v>155</v>
      </c>
      <c r="E79" s="348" t="s">
        <v>179</v>
      </c>
      <c r="F79" s="348" t="s">
        <v>431</v>
      </c>
      <c r="G79" s="348" t="s">
        <v>155</v>
      </c>
      <c r="H79" s="348" t="s">
        <v>155</v>
      </c>
      <c r="I79" s="348" t="s">
        <v>182</v>
      </c>
      <c r="K79" s="208"/>
    </row>
    <row r="80" spans="1:11" ht="42" x14ac:dyDescent="0.25">
      <c r="A80" s="485" t="s">
        <v>77</v>
      </c>
      <c r="B80" s="135" t="s">
        <v>78</v>
      </c>
      <c r="C80" s="348" t="s">
        <v>431</v>
      </c>
      <c r="D80" s="348" t="s">
        <v>431</v>
      </c>
      <c r="E80" s="348" t="s">
        <v>154</v>
      </c>
      <c r="F80" s="348" t="s">
        <v>154</v>
      </c>
      <c r="G80" s="348" t="s">
        <v>431</v>
      </c>
      <c r="H80" s="348" t="s">
        <v>431</v>
      </c>
      <c r="I80" s="348" t="s">
        <v>431</v>
      </c>
      <c r="K80" s="208"/>
    </row>
    <row r="81" spans="1:11" x14ac:dyDescent="0.25">
      <c r="A81" s="485"/>
      <c r="B81" s="135" t="s">
        <v>79</v>
      </c>
      <c r="C81" s="348" t="s">
        <v>397</v>
      </c>
      <c r="D81" s="348" t="s">
        <v>396</v>
      </c>
      <c r="E81" s="348" t="s">
        <v>396</v>
      </c>
      <c r="F81" s="348" t="s">
        <v>397</v>
      </c>
      <c r="G81" s="348" t="s">
        <v>396</v>
      </c>
      <c r="H81" s="348" t="s">
        <v>397</v>
      </c>
      <c r="I81" s="348" t="s">
        <v>396</v>
      </c>
      <c r="K81" s="208"/>
    </row>
    <row r="82" spans="1:11" ht="21" x14ac:dyDescent="0.25">
      <c r="A82" s="485"/>
      <c r="B82" s="135" t="s">
        <v>80</v>
      </c>
      <c r="C82" s="348" t="s">
        <v>396</v>
      </c>
      <c r="D82" s="348" t="s">
        <v>396</v>
      </c>
      <c r="E82" s="348" t="s">
        <v>399</v>
      </c>
      <c r="F82" s="348" t="s">
        <v>396</v>
      </c>
      <c r="G82" s="348" t="s">
        <v>399</v>
      </c>
      <c r="H82" s="348" t="s">
        <v>396</v>
      </c>
      <c r="I82" s="348" t="s">
        <v>399</v>
      </c>
      <c r="K82" s="208"/>
    </row>
    <row r="83" spans="1:11" ht="21" x14ac:dyDescent="0.25">
      <c r="A83" s="485"/>
      <c r="B83" s="128" t="s">
        <v>81</v>
      </c>
      <c r="C83" s="348" t="s">
        <v>182</v>
      </c>
      <c r="D83" s="348" t="s">
        <v>182</v>
      </c>
      <c r="E83" s="348" t="s">
        <v>179</v>
      </c>
      <c r="F83" s="348" t="s">
        <v>182</v>
      </c>
      <c r="G83" s="348" t="s">
        <v>395</v>
      </c>
      <c r="H83" s="348" t="s">
        <v>395</v>
      </c>
      <c r="I83" s="348" t="s">
        <v>155</v>
      </c>
      <c r="K83" s="208"/>
    </row>
    <row r="84" spans="1:11" ht="21" x14ac:dyDescent="0.25">
      <c r="A84" s="485"/>
      <c r="B84" s="128" t="s">
        <v>90</v>
      </c>
      <c r="C84" s="348" t="s">
        <v>154</v>
      </c>
      <c r="D84" s="348" t="s">
        <v>154</v>
      </c>
      <c r="E84" s="348" t="s">
        <v>431</v>
      </c>
      <c r="F84" s="348" t="s">
        <v>154</v>
      </c>
      <c r="G84" s="348" t="s">
        <v>431</v>
      </c>
      <c r="H84" s="348" t="s">
        <v>154</v>
      </c>
      <c r="I84" s="348" t="s">
        <v>179</v>
      </c>
      <c r="K84" s="208"/>
    </row>
    <row r="85" spans="1:11" ht="42" x14ac:dyDescent="0.25">
      <c r="A85" s="485"/>
      <c r="B85" s="135" t="s">
        <v>82</v>
      </c>
      <c r="C85" s="348" t="s">
        <v>431</v>
      </c>
      <c r="D85" s="348" t="s">
        <v>431</v>
      </c>
      <c r="E85" s="348" t="s">
        <v>431</v>
      </c>
      <c r="F85" s="348" t="s">
        <v>431</v>
      </c>
      <c r="G85" s="348" t="s">
        <v>431</v>
      </c>
      <c r="H85" s="348" t="s">
        <v>431</v>
      </c>
      <c r="I85" s="348" t="s">
        <v>179</v>
      </c>
      <c r="K85" s="208"/>
    </row>
    <row r="86" spans="1:11" x14ac:dyDescent="0.25">
      <c r="A86" s="485"/>
      <c r="B86" s="135" t="s">
        <v>144</v>
      </c>
      <c r="C86" s="348" t="s">
        <v>179</v>
      </c>
      <c r="D86" s="348" t="s">
        <v>179</v>
      </c>
      <c r="E86" s="348" t="s">
        <v>431</v>
      </c>
      <c r="F86" s="348" t="s">
        <v>431</v>
      </c>
      <c r="G86" s="348" t="s">
        <v>431</v>
      </c>
      <c r="H86" s="348" t="s">
        <v>431</v>
      </c>
      <c r="I86" s="348" t="s">
        <v>431</v>
      </c>
      <c r="K86" s="208"/>
    </row>
    <row r="87" spans="1:11" x14ac:dyDescent="0.25">
      <c r="A87" s="485"/>
      <c r="B87" s="135" t="s">
        <v>84</v>
      </c>
      <c r="C87" s="348" t="s">
        <v>399</v>
      </c>
      <c r="D87" s="348" t="s">
        <v>399</v>
      </c>
      <c r="E87" s="348" t="s">
        <v>431</v>
      </c>
      <c r="F87" s="348" t="s">
        <v>431</v>
      </c>
      <c r="G87" s="348" t="s">
        <v>431</v>
      </c>
      <c r="H87" s="348" t="s">
        <v>431</v>
      </c>
      <c r="I87" s="348" t="s">
        <v>431</v>
      </c>
      <c r="K87" s="208"/>
    </row>
    <row r="88" spans="1:11" ht="21" x14ac:dyDescent="0.25">
      <c r="A88" s="485"/>
      <c r="B88" s="128" t="s">
        <v>85</v>
      </c>
      <c r="C88" s="348" t="s">
        <v>155</v>
      </c>
      <c r="D88" s="348" t="s">
        <v>431</v>
      </c>
      <c r="E88" s="348" t="s">
        <v>431</v>
      </c>
      <c r="F88" s="348" t="s">
        <v>431</v>
      </c>
      <c r="G88" s="348" t="s">
        <v>431</v>
      </c>
      <c r="H88" s="348" t="s">
        <v>431</v>
      </c>
      <c r="I88" s="348" t="s">
        <v>154</v>
      </c>
      <c r="K88" s="208"/>
    </row>
    <row r="91" spans="1:11" ht="15.75" thickBot="1" x14ac:dyDescent="0.3"/>
    <row r="92" spans="1:11" ht="27" thickBot="1" x14ac:dyDescent="0.3">
      <c r="B92" s="66" t="s">
        <v>156</v>
      </c>
      <c r="C92" s="67" t="s">
        <v>157</v>
      </c>
      <c r="D92" s="67" t="s">
        <v>158</v>
      </c>
      <c r="E92">
        <f>SUM(E93:E97)</f>
        <v>23</v>
      </c>
    </row>
    <row r="93" spans="1:11" ht="27" thickBot="1" x14ac:dyDescent="0.3">
      <c r="B93" s="68" t="s">
        <v>159</v>
      </c>
      <c r="C93" s="69" t="s">
        <v>160</v>
      </c>
      <c r="D93" s="69" t="s">
        <v>161</v>
      </c>
      <c r="E93">
        <f>COUNTIF(C53:I88,"MS")</f>
        <v>0</v>
      </c>
      <c r="F93">
        <v>0</v>
      </c>
    </row>
    <row r="94" spans="1:11" ht="27" thickBot="1" x14ac:dyDescent="0.3">
      <c r="B94" s="70" t="s">
        <v>162</v>
      </c>
      <c r="C94" s="71" t="s">
        <v>163</v>
      </c>
      <c r="D94" s="71" t="s">
        <v>164</v>
      </c>
      <c r="E94">
        <f>COUNTIF(C53:I88,"S")</f>
        <v>3</v>
      </c>
      <c r="F94">
        <v>3</v>
      </c>
    </row>
    <row r="95" spans="1:11" ht="52.5" thickBot="1" x14ac:dyDescent="0.3">
      <c r="B95" s="72" t="s">
        <v>165</v>
      </c>
      <c r="C95" s="73" t="s">
        <v>166</v>
      </c>
      <c r="D95" s="73" t="s">
        <v>167</v>
      </c>
      <c r="E95">
        <f>COUNTIF(C53:I88,"MEDS")</f>
        <v>8</v>
      </c>
      <c r="F95">
        <v>8</v>
      </c>
    </row>
    <row r="96" spans="1:11" ht="27" thickBot="1" x14ac:dyDescent="0.3">
      <c r="B96" s="74" t="s">
        <v>168</v>
      </c>
      <c r="C96" s="75" t="s">
        <v>169</v>
      </c>
      <c r="D96" s="75" t="s">
        <v>170</v>
      </c>
      <c r="E96">
        <f>COUNTIF(C53:I88,"PS")</f>
        <v>6</v>
      </c>
      <c r="F96">
        <v>6</v>
      </c>
    </row>
    <row r="97" spans="2:6" ht="27" thickBot="1" x14ac:dyDescent="0.3">
      <c r="B97" s="76" t="s">
        <v>171</v>
      </c>
      <c r="C97" s="77" t="s">
        <v>172</v>
      </c>
      <c r="D97" s="77" t="s">
        <v>173</v>
      </c>
      <c r="E97">
        <f>COUNTIF(C53:I88,"NS")</f>
        <v>6</v>
      </c>
      <c r="F97">
        <v>6</v>
      </c>
    </row>
    <row r="98" spans="2:6" ht="27" thickBot="1" x14ac:dyDescent="0.3">
      <c r="B98" s="78" t="s">
        <v>174</v>
      </c>
      <c r="C98" s="64" t="s">
        <v>154</v>
      </c>
      <c r="D98" s="64" t="s">
        <v>175</v>
      </c>
      <c r="E98">
        <f>COUNTIF(C53:I88,"-NS")</f>
        <v>37</v>
      </c>
      <c r="F98">
        <v>-37</v>
      </c>
    </row>
    <row r="99" spans="2:6" ht="27" thickBot="1" x14ac:dyDescent="0.3">
      <c r="B99" s="79" t="s">
        <v>176</v>
      </c>
      <c r="C99" s="65" t="s">
        <v>155</v>
      </c>
      <c r="D99" s="65" t="s">
        <v>177</v>
      </c>
      <c r="E99">
        <f>COUNTIF(C53:I88,"-PS")</f>
        <v>52</v>
      </c>
      <c r="F99">
        <v>-57</v>
      </c>
    </row>
    <row r="100" spans="2:6" ht="52.5" thickBot="1" x14ac:dyDescent="0.3">
      <c r="B100" s="80" t="s">
        <v>178</v>
      </c>
      <c r="C100" s="81" t="s">
        <v>179</v>
      </c>
      <c r="D100" s="81" t="s">
        <v>180</v>
      </c>
      <c r="E100">
        <f>COUNTIF(C53:I88,"-MEDS")</f>
        <v>18</v>
      </c>
      <c r="F100">
        <v>-18</v>
      </c>
    </row>
    <row r="101" spans="2:6" ht="27" thickBot="1" x14ac:dyDescent="0.3">
      <c r="B101" s="82" t="s">
        <v>181</v>
      </c>
      <c r="C101" s="83" t="s">
        <v>182</v>
      </c>
      <c r="D101" s="83" t="s">
        <v>183</v>
      </c>
      <c r="E101">
        <f>COUNTIF(C53:I88,"-S")</f>
        <v>17</v>
      </c>
      <c r="F101">
        <v>-17</v>
      </c>
    </row>
    <row r="102" spans="2:6" ht="27" thickBot="1" x14ac:dyDescent="0.3">
      <c r="B102" s="84" t="s">
        <v>184</v>
      </c>
      <c r="C102" s="85" t="s">
        <v>185</v>
      </c>
      <c r="D102" s="85" t="s">
        <v>186</v>
      </c>
      <c r="E102">
        <f>COUNTIF(C53:I88,"-MS")</f>
        <v>2</v>
      </c>
      <c r="F102">
        <v>-2</v>
      </c>
    </row>
    <row r="103" spans="2:6" x14ac:dyDescent="0.25">
      <c r="E103">
        <f>SUM(E98:E102)</f>
        <v>126</v>
      </c>
    </row>
  </sheetData>
  <mergeCells count="21">
    <mergeCell ref="C2:D2"/>
    <mergeCell ref="E2:I2"/>
    <mergeCell ref="C50:I50"/>
    <mergeCell ref="E51:I51"/>
    <mergeCell ref="A71:A74"/>
    <mergeCell ref="A75:A79"/>
    <mergeCell ref="A80:A88"/>
    <mergeCell ref="A53:A57"/>
    <mergeCell ref="A58:A60"/>
    <mergeCell ref="A66:A70"/>
    <mergeCell ref="A12:A16"/>
    <mergeCell ref="A22:A25"/>
    <mergeCell ref="A61:A65"/>
    <mergeCell ref="A1:B3"/>
    <mergeCell ref="A31:A39"/>
    <mergeCell ref="A17:A21"/>
    <mergeCell ref="A26:A30"/>
    <mergeCell ref="A4:A8"/>
    <mergeCell ref="A9:A11"/>
    <mergeCell ref="A50:B52"/>
    <mergeCell ref="C1:I1"/>
  </mergeCells>
  <conditionalFormatting sqref="C4:I39">
    <cfRule type="cellIs" dxfId="27" priority="12" operator="between">
      <formula>1</formula>
      <formula>100</formula>
    </cfRule>
    <cfRule type="cellIs" dxfId="26" priority="13" operator="between">
      <formula>-1</formula>
      <formula>-100</formula>
    </cfRule>
  </conditionalFormatting>
  <conditionalFormatting sqref="C53:I88">
    <cfRule type="cellIs" dxfId="25" priority="1" operator="equal">
      <formula>$C$81</formula>
    </cfRule>
    <cfRule type="cellIs" dxfId="24" priority="2" operator="equal">
      <formula>$C$71</formula>
    </cfRule>
    <cfRule type="cellIs" dxfId="23" priority="3" operator="equal">
      <formula>$E$82</formula>
    </cfRule>
    <cfRule type="cellIs" dxfId="22" priority="4" operator="equal">
      <formula>$D$81</formula>
    </cfRule>
    <cfRule type="cellIs" dxfId="21" priority="5" operator="equal">
      <formula>$G$83</formula>
    </cfRule>
    <cfRule type="cellIs" dxfId="20" priority="6" operator="equal">
      <formula>$C$62</formula>
    </cfRule>
    <cfRule type="cellIs" dxfId="19" priority="7" operator="equal">
      <formula>$C$60</formula>
    </cfRule>
    <cfRule type="cellIs" dxfId="18" priority="8" operator="equal">
      <formula>$C$54</formula>
    </cfRule>
    <cfRule type="cellIs" dxfId="16" priority="10" operator="equal">
      <formula>-NS</formula>
    </cfRule>
  </conditionalFormatting>
  <pageMargins left="0.7" right="0.7" top="0.75" bottom="0.75" header="0.3" footer="0.3"/>
  <pageSetup paperSize="9"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ontainsText" priority="9" operator="containsText" id="{D9C678B9-3768-4BA0-A2C2-61AD28E67AEB}">
            <xm:f>NOT(ISERROR(SEARCH($C$53,C53)))</xm:f>
            <xm:f>$C$53</xm:f>
            <x14:dxf>
              <numFmt numFmtId="30" formatCode="@"/>
              <fill>
                <patternFill>
                  <bgColor theme="5" tint="0.79998168889431442"/>
                </patternFill>
              </fill>
            </x14:dxf>
          </x14:cfRule>
          <x14:cfRule type="containsText" priority="11" operator="containsText" id="{F32474E3-6F1B-4F22-A3B8-337E95F90741}">
            <xm:f>NOT(ISERROR(SEARCH(-NS,C53)))</xm:f>
            <xm:f>-NS</xm:f>
            <x14:dxf>
              <fill>
                <patternFill>
                  <bgColor theme="5" tint="0.79998168889431442"/>
                </patternFill>
              </fill>
            </x14:dxf>
          </x14:cfRule>
          <xm:sqref>C53:I88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3"/>
  <sheetViews>
    <sheetView topLeftCell="A65" zoomScale="115" zoomScaleNormal="115" workbookViewId="0">
      <selection activeCell="A77" sqref="A77:K85"/>
    </sheetView>
  </sheetViews>
  <sheetFormatPr baseColWidth="10" defaultRowHeight="15" x14ac:dyDescent="0.25"/>
  <cols>
    <col min="1" max="1" width="16" style="59" customWidth="1"/>
    <col min="2" max="2" width="14" customWidth="1"/>
    <col min="12" max="12" width="5" customWidth="1"/>
    <col min="13" max="16" width="7.28515625" customWidth="1"/>
  </cols>
  <sheetData>
    <row r="1" spans="1:16" ht="15" customHeight="1" x14ac:dyDescent="0.25">
      <c r="A1" s="501"/>
      <c r="B1" s="501"/>
      <c r="C1" s="500" t="s">
        <v>9</v>
      </c>
      <c r="D1" s="500"/>
      <c r="E1" s="500"/>
      <c r="F1" s="500"/>
      <c r="G1" s="500"/>
      <c r="H1" s="500"/>
      <c r="I1" s="500"/>
      <c r="J1" s="500"/>
      <c r="K1" s="500"/>
      <c r="L1" s="59"/>
      <c r="M1" s="59"/>
      <c r="N1" s="59"/>
      <c r="O1" s="59"/>
      <c r="P1" s="59"/>
    </row>
    <row r="2" spans="1:16" ht="26.25" customHeight="1" x14ac:dyDescent="0.25">
      <c r="A2" s="501"/>
      <c r="B2" s="501"/>
      <c r="C2" s="86"/>
      <c r="D2" s="500" t="s">
        <v>44</v>
      </c>
      <c r="E2" s="500"/>
      <c r="F2" s="500"/>
      <c r="G2" s="500"/>
      <c r="H2" s="500"/>
      <c r="I2" s="500" t="s">
        <v>45</v>
      </c>
      <c r="J2" s="500"/>
      <c r="K2" s="121"/>
      <c r="L2" s="59"/>
      <c r="M2" s="59"/>
      <c r="N2" s="59"/>
      <c r="O2" s="59"/>
      <c r="P2" s="59"/>
    </row>
    <row r="3" spans="1:16" ht="60" x14ac:dyDescent="0.25">
      <c r="A3" s="501"/>
      <c r="B3" s="501"/>
      <c r="C3" s="121" t="s">
        <v>43</v>
      </c>
      <c r="D3" s="121" t="s">
        <v>31</v>
      </c>
      <c r="E3" s="121" t="s">
        <v>32</v>
      </c>
      <c r="F3" s="121" t="s">
        <v>33</v>
      </c>
      <c r="G3" s="512" t="s">
        <v>432</v>
      </c>
      <c r="H3" s="512" t="s">
        <v>433</v>
      </c>
      <c r="I3" s="121" t="s">
        <v>36</v>
      </c>
      <c r="J3" s="121" t="s">
        <v>37</v>
      </c>
      <c r="K3" s="121" t="s">
        <v>191</v>
      </c>
      <c r="L3" s="59"/>
      <c r="M3" s="349" t="s">
        <v>148</v>
      </c>
      <c r="N3" s="88" t="s">
        <v>150</v>
      </c>
      <c r="O3" s="350" t="s">
        <v>149</v>
      </c>
      <c r="P3" s="351" t="s">
        <v>151</v>
      </c>
    </row>
    <row r="4" spans="1:16" ht="21" x14ac:dyDescent="0.25">
      <c r="A4" s="493" t="s">
        <v>152</v>
      </c>
      <c r="B4" s="352" t="s">
        <v>331</v>
      </c>
      <c r="C4" s="333">
        <f>EVALUACIÓN!C667</f>
        <v>-20</v>
      </c>
      <c r="D4" s="333">
        <f>EVALUACIÓN!D667</f>
        <v>-12</v>
      </c>
      <c r="E4" s="333">
        <f>EVALUACIÓN!E667</f>
        <v>-12</v>
      </c>
      <c r="F4" s="333">
        <f>EVALUACIÓN!F667</f>
        <v>-20</v>
      </c>
      <c r="G4" s="333">
        <f>EVALUACIÓN!G667</f>
        <v>-24</v>
      </c>
      <c r="H4" s="333">
        <f>EVALUACIÓN!H667</f>
        <v>-10</v>
      </c>
      <c r="I4" s="333">
        <f>EVALUACIÓN!I667</f>
        <v>-20</v>
      </c>
      <c r="J4" s="333">
        <f>EVALUACIÓN!J667</f>
        <v>28</v>
      </c>
      <c r="K4" s="333">
        <f>EVALUACIÓN!K667</f>
        <v>-20</v>
      </c>
      <c r="L4" s="59"/>
      <c r="M4" s="90">
        <f>COUNT(C4:K4)</f>
        <v>9</v>
      </c>
      <c r="N4" s="91">
        <f>COUNTIF(C4:K4,"&lt;0")</f>
        <v>8</v>
      </c>
      <c r="O4" s="92">
        <f>COUNTIF(C4:K4,"&gt;0")</f>
        <v>1</v>
      </c>
      <c r="P4" s="93">
        <f>SUM(C4:K4)</f>
        <v>-110</v>
      </c>
    </row>
    <row r="5" spans="1:16" ht="21" x14ac:dyDescent="0.25">
      <c r="A5" s="494"/>
      <c r="B5" s="352" t="s">
        <v>333</v>
      </c>
      <c r="C5" s="334">
        <f>EVALUACIÓN!C676</f>
        <v>-20</v>
      </c>
      <c r="D5" s="334"/>
      <c r="E5" s="334"/>
      <c r="F5" s="334"/>
      <c r="G5" s="334"/>
      <c r="H5" s="334">
        <f>EVALUACIÓN!H676</f>
        <v>-16</v>
      </c>
      <c r="I5" s="334">
        <f>EVALUACIÓN!I676</f>
        <v>-16</v>
      </c>
      <c r="J5" s="334"/>
      <c r="K5" s="334"/>
      <c r="L5" s="59"/>
      <c r="M5" s="90">
        <f t="shared" ref="M5:M39" si="0">COUNT(C5:K5)</f>
        <v>3</v>
      </c>
      <c r="N5" s="91">
        <f t="shared" ref="N5:N39" si="1">COUNTIF(C5:K5,"&lt;0")</f>
        <v>3</v>
      </c>
      <c r="O5" s="92">
        <f t="shared" ref="O5:O39" si="2">COUNTIF(C5:K5,"&gt;0")</f>
        <v>0</v>
      </c>
      <c r="P5" s="93">
        <f t="shared" ref="P5:P39" si="3">SUM(C5:K5)</f>
        <v>-52</v>
      </c>
    </row>
    <row r="6" spans="1:16" x14ac:dyDescent="0.25">
      <c r="A6" s="494"/>
      <c r="B6" s="352" t="s">
        <v>335</v>
      </c>
      <c r="C6" s="334"/>
      <c r="D6" s="334"/>
      <c r="E6" s="334"/>
      <c r="F6" s="334"/>
      <c r="G6" s="334"/>
      <c r="H6" s="334">
        <f>EVALUACIÓN!H685</f>
        <v>-3.2</v>
      </c>
      <c r="I6" s="334">
        <f>EVALUACIÓN!I685</f>
        <v>-24</v>
      </c>
      <c r="J6" s="334">
        <f>EVALUACIÓN!J685</f>
        <v>56</v>
      </c>
      <c r="K6" s="334"/>
      <c r="L6" s="59"/>
      <c r="M6" s="90">
        <f t="shared" si="0"/>
        <v>3</v>
      </c>
      <c r="N6" s="91">
        <f t="shared" si="1"/>
        <v>2</v>
      </c>
      <c r="O6" s="92">
        <f t="shared" si="2"/>
        <v>1</v>
      </c>
      <c r="P6" s="93">
        <f t="shared" si="3"/>
        <v>28.8</v>
      </c>
    </row>
    <row r="7" spans="1:16" ht="21" x14ac:dyDescent="0.25">
      <c r="A7" s="494"/>
      <c r="B7" s="352" t="s">
        <v>336</v>
      </c>
      <c r="C7" s="335">
        <f>EVALUACIÓN!C694</f>
        <v>-15</v>
      </c>
      <c r="D7" s="335"/>
      <c r="E7" s="335"/>
      <c r="F7" s="335"/>
      <c r="G7" s="335"/>
      <c r="H7" s="335">
        <f>EVALUACIÓN!H694</f>
        <v>-2.4000000000000004</v>
      </c>
      <c r="I7" s="335">
        <f>EVALUACIÓN!I694</f>
        <v>-18</v>
      </c>
      <c r="J7" s="335">
        <f>EVALUACIÓN!J694</f>
        <v>48</v>
      </c>
      <c r="K7" s="335"/>
      <c r="L7" s="59"/>
      <c r="M7" s="90">
        <f t="shared" si="0"/>
        <v>4</v>
      </c>
      <c r="N7" s="91">
        <f t="shared" si="1"/>
        <v>3</v>
      </c>
      <c r="O7" s="92">
        <f t="shared" si="2"/>
        <v>1</v>
      </c>
      <c r="P7" s="93">
        <f t="shared" si="3"/>
        <v>12.600000000000001</v>
      </c>
    </row>
    <row r="8" spans="1:16" ht="21" x14ac:dyDescent="0.25">
      <c r="A8" s="495"/>
      <c r="B8" s="352" t="s">
        <v>372</v>
      </c>
      <c r="C8" s="335">
        <f>EVALUACIÓN!C703</f>
        <v>-15</v>
      </c>
      <c r="D8" s="335"/>
      <c r="E8" s="335"/>
      <c r="F8" s="335"/>
      <c r="G8" s="335"/>
      <c r="H8" s="335">
        <f>EVALUACIÓN!H703</f>
        <v>-2.4000000000000004</v>
      </c>
      <c r="I8" s="335">
        <f>EVALUACIÓN!I703</f>
        <v>-18</v>
      </c>
      <c r="J8" s="335">
        <f>EVALUACIÓN!J703</f>
        <v>48</v>
      </c>
      <c r="K8" s="335"/>
      <c r="L8" s="59"/>
      <c r="M8" s="90">
        <f t="shared" si="0"/>
        <v>4</v>
      </c>
      <c r="N8" s="91">
        <f t="shared" si="1"/>
        <v>3</v>
      </c>
      <c r="O8" s="92">
        <f t="shared" si="2"/>
        <v>1</v>
      </c>
      <c r="P8" s="93">
        <f t="shared" si="3"/>
        <v>12.600000000000001</v>
      </c>
    </row>
    <row r="9" spans="1:16" ht="15" customHeight="1" x14ac:dyDescent="0.25">
      <c r="A9" s="490" t="s">
        <v>65</v>
      </c>
      <c r="B9" s="352" t="s">
        <v>337</v>
      </c>
      <c r="C9" s="334"/>
      <c r="D9" s="334"/>
      <c r="E9" s="334"/>
      <c r="F9" s="334"/>
      <c r="G9" s="334"/>
      <c r="H9" s="334"/>
      <c r="I9" s="334"/>
      <c r="J9" s="334">
        <f>EVALUACIÓN!J712</f>
        <v>49</v>
      </c>
      <c r="K9" s="334"/>
      <c r="L9" s="59"/>
      <c r="M9" s="90">
        <f t="shared" si="0"/>
        <v>1</v>
      </c>
      <c r="N9" s="91">
        <f t="shared" si="1"/>
        <v>0</v>
      </c>
      <c r="O9" s="92">
        <f t="shared" si="2"/>
        <v>1</v>
      </c>
      <c r="P9" s="93">
        <f t="shared" si="3"/>
        <v>49</v>
      </c>
    </row>
    <row r="10" spans="1:16" ht="21" x14ac:dyDescent="0.25">
      <c r="A10" s="491"/>
      <c r="B10" s="352" t="s">
        <v>338</v>
      </c>
      <c r="C10" s="335"/>
      <c r="D10" s="335"/>
      <c r="E10" s="335"/>
      <c r="F10" s="335"/>
      <c r="G10" s="335"/>
      <c r="H10" s="335">
        <f>EVALUACIÓN!H721</f>
        <v>-2.8000000000000003</v>
      </c>
      <c r="I10" s="335">
        <f>EVALUACIÓN!I721</f>
        <v>-21</v>
      </c>
      <c r="J10" s="335">
        <f>EVALUACIÓN!J721</f>
        <v>24.5</v>
      </c>
      <c r="K10" s="335"/>
      <c r="L10" s="59"/>
      <c r="M10" s="90">
        <f t="shared" si="0"/>
        <v>3</v>
      </c>
      <c r="N10" s="91">
        <f t="shared" si="1"/>
        <v>2</v>
      </c>
      <c r="O10" s="92">
        <f t="shared" si="2"/>
        <v>1</v>
      </c>
      <c r="P10" s="93">
        <f t="shared" si="3"/>
        <v>0.69999999999999929</v>
      </c>
    </row>
    <row r="11" spans="1:16" ht="21" x14ac:dyDescent="0.25">
      <c r="A11" s="492"/>
      <c r="B11" s="352" t="s">
        <v>339</v>
      </c>
      <c r="C11" s="335"/>
      <c r="D11" s="335"/>
      <c r="E11" s="335"/>
      <c r="F11" s="335"/>
      <c r="G11" s="335"/>
      <c r="H11" s="335">
        <f>EVALUACIÓN!H730</f>
        <v>-3.6</v>
      </c>
      <c r="I11" s="335">
        <f>EVALUACIÓN!I730</f>
        <v>-27</v>
      </c>
      <c r="J11" s="335">
        <f>EVALUACIÓN!J730</f>
        <v>31.5</v>
      </c>
      <c r="K11" s="335"/>
      <c r="L11" s="59"/>
      <c r="M11" s="90">
        <f t="shared" si="0"/>
        <v>3</v>
      </c>
      <c r="N11" s="91">
        <f t="shared" si="1"/>
        <v>2</v>
      </c>
      <c r="O11" s="92">
        <f t="shared" si="2"/>
        <v>1</v>
      </c>
      <c r="P11" s="93">
        <f t="shared" si="3"/>
        <v>0.89999999999999858</v>
      </c>
    </row>
    <row r="12" spans="1:16" x14ac:dyDescent="0.25">
      <c r="A12" s="490" t="s">
        <v>58</v>
      </c>
      <c r="B12" s="352" t="s">
        <v>240</v>
      </c>
      <c r="C12" s="333">
        <f>EVALUACIÓN!C739</f>
        <v>-50</v>
      </c>
      <c r="D12" s="333">
        <f>EVALUACIÓN!D739</f>
        <v>0</v>
      </c>
      <c r="E12" s="333">
        <f>EVALUACIÓN!E739</f>
        <v>0</v>
      </c>
      <c r="F12" s="333">
        <f>EVALUACIÓN!F739</f>
        <v>-35</v>
      </c>
      <c r="G12" s="333">
        <f>EVALUACIÓN!G739</f>
        <v>-35</v>
      </c>
      <c r="H12" s="333">
        <f>EVALUACIÓN!H739</f>
        <v>-25</v>
      </c>
      <c r="I12" s="333">
        <f>EVALUACIÓN!I739</f>
        <v>-60</v>
      </c>
      <c r="J12" s="333">
        <f>EVALUACIÓN!J739</f>
        <v>35</v>
      </c>
      <c r="K12" s="333">
        <f>EVALUACIÓN!K739</f>
        <v>-50</v>
      </c>
      <c r="L12" s="59"/>
      <c r="M12" s="90">
        <f t="shared" si="0"/>
        <v>9</v>
      </c>
      <c r="N12" s="91">
        <f t="shared" si="1"/>
        <v>6</v>
      </c>
      <c r="O12" s="92">
        <f t="shared" si="2"/>
        <v>1</v>
      </c>
      <c r="P12" s="93">
        <f t="shared" si="3"/>
        <v>-220</v>
      </c>
    </row>
    <row r="13" spans="1:16" ht="25.5" customHeight="1" x14ac:dyDescent="0.25">
      <c r="A13" s="491"/>
      <c r="B13" s="352" t="s">
        <v>340</v>
      </c>
      <c r="C13" s="334"/>
      <c r="D13" s="334"/>
      <c r="E13" s="334"/>
      <c r="F13" s="334"/>
      <c r="G13" s="334"/>
      <c r="H13" s="334"/>
      <c r="I13" s="334">
        <f>EVALUACIÓN!I748</f>
        <v>-35</v>
      </c>
      <c r="J13" s="334"/>
      <c r="K13" s="334"/>
      <c r="L13" s="59"/>
      <c r="M13" s="90">
        <f t="shared" si="0"/>
        <v>1</v>
      </c>
      <c r="N13" s="91">
        <f t="shared" si="1"/>
        <v>1</v>
      </c>
      <c r="O13" s="92">
        <f t="shared" si="2"/>
        <v>0</v>
      </c>
      <c r="P13" s="93">
        <f t="shared" si="3"/>
        <v>-35</v>
      </c>
    </row>
    <row r="14" spans="1:16" ht="25.5" customHeight="1" x14ac:dyDescent="0.25">
      <c r="A14" s="491"/>
      <c r="B14" s="352" t="s">
        <v>341</v>
      </c>
      <c r="C14" s="334"/>
      <c r="D14" s="334"/>
      <c r="E14" s="334"/>
      <c r="F14" s="334"/>
      <c r="G14" s="334"/>
      <c r="H14" s="334"/>
      <c r="I14" s="334">
        <f>EVALUACIÓN!I757</f>
        <v>-35</v>
      </c>
      <c r="J14" s="334"/>
      <c r="K14" s="334"/>
      <c r="L14" s="59"/>
      <c r="M14" s="90">
        <f t="shared" si="0"/>
        <v>1</v>
      </c>
      <c r="N14" s="91">
        <f t="shared" si="1"/>
        <v>1</v>
      </c>
      <c r="O14" s="92">
        <f t="shared" si="2"/>
        <v>0</v>
      </c>
      <c r="P14" s="93">
        <f t="shared" si="3"/>
        <v>-35</v>
      </c>
    </row>
    <row r="15" spans="1:16" ht="25.5" customHeight="1" x14ac:dyDescent="0.25">
      <c r="A15" s="491"/>
      <c r="B15" s="352" t="s">
        <v>342</v>
      </c>
      <c r="C15" s="334">
        <f>EVALUACIÓN!C766</f>
        <v>-60</v>
      </c>
      <c r="D15" s="334"/>
      <c r="E15" s="334"/>
      <c r="F15" s="334"/>
      <c r="G15" s="334">
        <f>EVALUACIÓN!G766</f>
        <v>-35</v>
      </c>
      <c r="H15" s="334">
        <f>EVALUACIÓN!H766</f>
        <v>-30</v>
      </c>
      <c r="I15" s="334">
        <f>EVALUACIÓN!I766</f>
        <v>-35</v>
      </c>
      <c r="J15" s="334">
        <f>EVALUACIÓN!J766</f>
        <v>70</v>
      </c>
      <c r="K15" s="334">
        <f>EVALUACIÓN!K766</f>
        <v>-30</v>
      </c>
      <c r="L15" s="59"/>
      <c r="M15" s="90">
        <f t="shared" si="0"/>
        <v>6</v>
      </c>
      <c r="N15" s="91">
        <f t="shared" si="1"/>
        <v>5</v>
      </c>
      <c r="O15" s="92">
        <f t="shared" si="2"/>
        <v>1</v>
      </c>
      <c r="P15" s="93">
        <f t="shared" si="3"/>
        <v>-120</v>
      </c>
    </row>
    <row r="16" spans="1:16" ht="25.5" customHeight="1" x14ac:dyDescent="0.25">
      <c r="A16" s="492"/>
      <c r="B16" s="352" t="s">
        <v>343</v>
      </c>
      <c r="C16" s="334">
        <f>EVALUACIÓN!C775</f>
        <v>-27</v>
      </c>
      <c r="D16" s="334"/>
      <c r="E16" s="334"/>
      <c r="F16" s="334"/>
      <c r="G16" s="334">
        <f>EVALUACIÓN!G775</f>
        <v>-22.5</v>
      </c>
      <c r="H16" s="334">
        <f>EVALUACIÓN!H775</f>
        <v>-27</v>
      </c>
      <c r="I16" s="334">
        <f>EVALUACIÓN!I775</f>
        <v>-22.5</v>
      </c>
      <c r="J16" s="334">
        <f>EVALUACIÓN!J775</f>
        <v>63</v>
      </c>
      <c r="K16" s="334">
        <f>EVALUACIÓN!K775</f>
        <v>-27</v>
      </c>
      <c r="L16" s="59"/>
      <c r="M16" s="90">
        <f t="shared" si="0"/>
        <v>6</v>
      </c>
      <c r="N16" s="91">
        <f t="shared" si="1"/>
        <v>5</v>
      </c>
      <c r="O16" s="92">
        <f t="shared" si="2"/>
        <v>1</v>
      </c>
      <c r="P16" s="93">
        <f t="shared" si="3"/>
        <v>-63</v>
      </c>
    </row>
    <row r="17" spans="1:16" x14ac:dyDescent="0.25">
      <c r="A17" s="496" t="s">
        <v>146</v>
      </c>
      <c r="B17" s="352" t="s">
        <v>241</v>
      </c>
      <c r="C17" s="333">
        <f>EVALUACIÓN!C784</f>
        <v>-15</v>
      </c>
      <c r="D17" s="333">
        <f>EVALUACIÓN!D784</f>
        <v>-15</v>
      </c>
      <c r="E17" s="333">
        <f>EVALUACIÓN!E784</f>
        <v>-3</v>
      </c>
      <c r="F17" s="333"/>
      <c r="G17" s="333">
        <f>EVALUACIÓN!G784</f>
        <v>-3</v>
      </c>
      <c r="H17" s="333">
        <f>EVALUACIÓN!H784</f>
        <v>-3</v>
      </c>
      <c r="I17" s="333">
        <f>EVALUACIÓN!I784</f>
        <v>-30</v>
      </c>
      <c r="J17" s="333">
        <f>EVALUACIÓN!J784</f>
        <v>-30</v>
      </c>
      <c r="K17" s="333"/>
      <c r="L17" s="59"/>
      <c r="M17" s="90">
        <f t="shared" si="0"/>
        <v>7</v>
      </c>
      <c r="N17" s="91">
        <f t="shared" si="1"/>
        <v>7</v>
      </c>
      <c r="O17" s="92">
        <f t="shared" si="2"/>
        <v>0</v>
      </c>
      <c r="P17" s="93">
        <f t="shared" si="3"/>
        <v>-99</v>
      </c>
    </row>
    <row r="18" spans="1:16" x14ac:dyDescent="0.25">
      <c r="A18" s="496"/>
      <c r="B18" s="352" t="s">
        <v>135</v>
      </c>
      <c r="C18" s="334">
        <f>EVALUACIÓN!C793</f>
        <v>-2</v>
      </c>
      <c r="D18" s="334">
        <f>EVALUACIÓN!D793</f>
        <v>-3.5000000000000004</v>
      </c>
      <c r="E18" s="334"/>
      <c r="F18" s="334"/>
      <c r="G18" s="334"/>
      <c r="H18" s="334"/>
      <c r="I18" s="334"/>
      <c r="J18" s="334"/>
      <c r="K18" s="334"/>
      <c r="L18" s="59"/>
      <c r="M18" s="90">
        <f t="shared" si="0"/>
        <v>2</v>
      </c>
      <c r="N18" s="91">
        <f t="shared" si="1"/>
        <v>2</v>
      </c>
      <c r="O18" s="92">
        <f t="shared" si="2"/>
        <v>0</v>
      </c>
      <c r="P18" s="93">
        <f t="shared" si="3"/>
        <v>-5.5</v>
      </c>
    </row>
    <row r="19" spans="1:16" x14ac:dyDescent="0.25">
      <c r="A19" s="496"/>
      <c r="B19" s="352" t="s">
        <v>134</v>
      </c>
      <c r="C19" s="334">
        <f>EVALUACIÓN!C802</f>
        <v>-1.2000000000000002</v>
      </c>
      <c r="D19" s="334"/>
      <c r="E19" s="334"/>
      <c r="F19" s="334"/>
      <c r="G19" s="334"/>
      <c r="H19" s="334"/>
      <c r="I19" s="334"/>
      <c r="J19" s="334"/>
      <c r="K19" s="334"/>
      <c r="L19" s="59"/>
      <c r="M19" s="90">
        <f t="shared" si="0"/>
        <v>1</v>
      </c>
      <c r="N19" s="91">
        <f t="shared" si="1"/>
        <v>1</v>
      </c>
      <c r="O19" s="92">
        <f t="shared" si="2"/>
        <v>0</v>
      </c>
      <c r="P19" s="93">
        <f t="shared" si="3"/>
        <v>-1.2000000000000002</v>
      </c>
    </row>
    <row r="20" spans="1:16" ht="31.5" x14ac:dyDescent="0.25">
      <c r="A20" s="496"/>
      <c r="B20" s="352" t="s">
        <v>195</v>
      </c>
      <c r="C20" s="333">
        <f>EVALUACIÓN!C811</f>
        <v>-1.6</v>
      </c>
      <c r="D20" s="333">
        <f>EVALUACIÓN!D811</f>
        <v>-1.6</v>
      </c>
      <c r="E20" s="333"/>
      <c r="F20" s="333"/>
      <c r="G20" s="333"/>
      <c r="H20" s="333"/>
      <c r="I20" s="333"/>
      <c r="J20" s="333"/>
      <c r="K20" s="333"/>
      <c r="L20" s="59"/>
      <c r="M20" s="90">
        <f t="shared" si="0"/>
        <v>2</v>
      </c>
      <c r="N20" s="91">
        <f t="shared" si="1"/>
        <v>2</v>
      </c>
      <c r="O20" s="92">
        <f t="shared" si="2"/>
        <v>0</v>
      </c>
      <c r="P20" s="93">
        <f t="shared" si="3"/>
        <v>-3.2</v>
      </c>
    </row>
    <row r="21" spans="1:16" x14ac:dyDescent="0.25">
      <c r="A21" s="496"/>
      <c r="B21" s="352" t="s">
        <v>346</v>
      </c>
      <c r="C21" s="334">
        <f>EVALUACIÓN!C820</f>
        <v>-25</v>
      </c>
      <c r="D21" s="334">
        <f>EVALUACIÓN!D820</f>
        <v>-30</v>
      </c>
      <c r="E21" s="334">
        <f>EVALUACIÓN!E820</f>
        <v>-30</v>
      </c>
      <c r="F21" s="334">
        <f>EVALUACIÓN!F820</f>
        <v>-25</v>
      </c>
      <c r="G21" s="334">
        <f>EVALUACIÓN!G820</f>
        <v>-30</v>
      </c>
      <c r="H21" s="334">
        <f>EVALUACIÓN!H820</f>
        <v>-25</v>
      </c>
      <c r="I21" s="334">
        <f>EVALUACIÓN!I820</f>
        <v>-30</v>
      </c>
      <c r="J21" s="334">
        <f>EVALUACIÓN!J820</f>
        <v>-12.5</v>
      </c>
      <c r="K21" s="334">
        <f>EVALUACIÓN!K820</f>
        <v>-25</v>
      </c>
      <c r="L21" s="59"/>
      <c r="M21" s="90">
        <f t="shared" si="0"/>
        <v>9</v>
      </c>
      <c r="N21" s="91">
        <f t="shared" si="1"/>
        <v>9</v>
      </c>
      <c r="O21" s="92">
        <f t="shared" si="2"/>
        <v>0</v>
      </c>
      <c r="P21" s="93">
        <f t="shared" si="3"/>
        <v>-232.5</v>
      </c>
    </row>
    <row r="22" spans="1:16" x14ac:dyDescent="0.25">
      <c r="A22" s="490" t="s">
        <v>59</v>
      </c>
      <c r="B22" s="353" t="s">
        <v>381</v>
      </c>
      <c r="C22" s="296">
        <f>EVALUACIÓN!C829</f>
        <v>-30</v>
      </c>
      <c r="D22" s="296">
        <f>EVALUACIÓN!D829</f>
        <v>-30</v>
      </c>
      <c r="E22" s="296">
        <f>EVALUACIÓN!E829</f>
        <v>-30</v>
      </c>
      <c r="F22" s="296">
        <f>EVALUACIÓN!F829</f>
        <v>-30</v>
      </c>
      <c r="G22" s="296">
        <f>EVALUACIÓN!G829</f>
        <v>-30</v>
      </c>
      <c r="H22" s="296">
        <f>EVALUACIÓN!H829</f>
        <v>-30</v>
      </c>
      <c r="I22" s="296">
        <f>EVALUACIÓN!I829</f>
        <v>-30</v>
      </c>
      <c r="J22" s="296">
        <f>EVALUACIÓN!J829</f>
        <v>21</v>
      </c>
      <c r="K22" s="296">
        <f>EVALUACIÓN!K829</f>
        <v>-30</v>
      </c>
      <c r="L22" s="59"/>
      <c r="M22" s="90">
        <f t="shared" si="0"/>
        <v>9</v>
      </c>
      <c r="N22" s="91">
        <f t="shared" si="1"/>
        <v>8</v>
      </c>
      <c r="O22" s="92">
        <f t="shared" si="2"/>
        <v>1</v>
      </c>
      <c r="P22" s="93">
        <f t="shared" si="3"/>
        <v>-219</v>
      </c>
    </row>
    <row r="23" spans="1:16" ht="21" x14ac:dyDescent="0.25">
      <c r="A23" s="491"/>
      <c r="B23" s="354" t="s">
        <v>382</v>
      </c>
      <c r="C23" s="335">
        <f>EVALUACIÓN!C838</f>
        <v>-12</v>
      </c>
      <c r="D23" s="335">
        <f>EVALUACIÓN!D838</f>
        <v>-15</v>
      </c>
      <c r="E23" s="335">
        <f>EVALUACIÓN!E838</f>
        <v>-15</v>
      </c>
      <c r="F23" s="335">
        <f>EVALUACIÓN!F838</f>
        <v>-15</v>
      </c>
      <c r="G23" s="335">
        <f>EVALUACIÓN!G838</f>
        <v>-15</v>
      </c>
      <c r="H23" s="335">
        <f>EVALUACIÓN!H838</f>
        <v>-15</v>
      </c>
      <c r="I23" s="335">
        <f>EVALUACIÓN!I838</f>
        <v>-15</v>
      </c>
      <c r="J23" s="335">
        <f>EVALUACIÓN!J838</f>
        <v>4.2</v>
      </c>
      <c r="K23" s="335">
        <f>EVALUACIÓN!K838</f>
        <v>-15</v>
      </c>
      <c r="L23" s="59"/>
      <c r="M23" s="90">
        <f t="shared" si="0"/>
        <v>9</v>
      </c>
      <c r="N23" s="91">
        <f t="shared" si="1"/>
        <v>8</v>
      </c>
      <c r="O23" s="92">
        <f t="shared" si="2"/>
        <v>1</v>
      </c>
      <c r="P23" s="93">
        <f t="shared" si="3"/>
        <v>-112.8</v>
      </c>
    </row>
    <row r="24" spans="1:16" ht="31.5" x14ac:dyDescent="0.25">
      <c r="A24" s="491"/>
      <c r="B24" s="353" t="s">
        <v>383</v>
      </c>
      <c r="C24" s="335">
        <f>EVALUACIÓN!C847</f>
        <v>-20</v>
      </c>
      <c r="D24" s="335">
        <f>EVALUACIÓN!D847</f>
        <v>-25</v>
      </c>
      <c r="E24" s="335">
        <f>EVALUACIÓN!E847</f>
        <v>-25</v>
      </c>
      <c r="F24" s="335">
        <f>EVALUACIÓN!F847</f>
        <v>-25</v>
      </c>
      <c r="G24" s="335">
        <f>EVALUACIÓN!G847</f>
        <v>-25</v>
      </c>
      <c r="H24" s="335">
        <f>EVALUACIÓN!H847</f>
        <v>-25</v>
      </c>
      <c r="I24" s="335">
        <f>EVALUACIÓN!I847</f>
        <v>-25</v>
      </c>
      <c r="J24" s="335">
        <f>EVALUACIÓN!J847</f>
        <v>80</v>
      </c>
      <c r="K24" s="335">
        <f>EVALUACIÓN!K847</f>
        <v>-25</v>
      </c>
      <c r="L24" s="59"/>
      <c r="M24" s="90">
        <f t="shared" si="0"/>
        <v>9</v>
      </c>
      <c r="N24" s="91">
        <f t="shared" si="1"/>
        <v>8</v>
      </c>
      <c r="O24" s="92">
        <f t="shared" si="2"/>
        <v>1</v>
      </c>
      <c r="P24" s="93">
        <f t="shared" si="3"/>
        <v>-115</v>
      </c>
    </row>
    <row r="25" spans="1:16" x14ac:dyDescent="0.25">
      <c r="A25" s="492"/>
      <c r="B25" s="353" t="s">
        <v>380</v>
      </c>
      <c r="C25" s="335">
        <f>EVALUACIÓN!C856</f>
        <v>-25</v>
      </c>
      <c r="D25" s="335">
        <f>EVALUACIÓN!D856</f>
        <v>-35</v>
      </c>
      <c r="E25" s="335">
        <f>EVALUACIÓN!E856</f>
        <v>-35</v>
      </c>
      <c r="F25" s="335">
        <f>EVALUACIÓN!F856</f>
        <v>-35</v>
      </c>
      <c r="G25" s="335">
        <f>EVALUACIÓN!G856</f>
        <v>-35</v>
      </c>
      <c r="H25" s="335">
        <f>EVALUACIÓN!H856</f>
        <v>-50</v>
      </c>
      <c r="I25" s="335">
        <f>EVALUACIÓN!I856</f>
        <v>-25</v>
      </c>
      <c r="J25" s="335">
        <f>EVALUACIÓN!J856</f>
        <v>80</v>
      </c>
      <c r="K25" s="335">
        <f>EVALUACIÓN!K856</f>
        <v>-25</v>
      </c>
      <c r="L25" s="59"/>
      <c r="M25" s="90">
        <f t="shared" si="0"/>
        <v>9</v>
      </c>
      <c r="N25" s="91">
        <f t="shared" si="1"/>
        <v>8</v>
      </c>
      <c r="O25" s="92">
        <f t="shared" si="2"/>
        <v>1</v>
      </c>
      <c r="P25" s="93">
        <f t="shared" si="3"/>
        <v>-185</v>
      </c>
    </row>
    <row r="26" spans="1:16" x14ac:dyDescent="0.25">
      <c r="A26" s="496" t="s">
        <v>153</v>
      </c>
      <c r="B26" s="352" t="s">
        <v>347</v>
      </c>
      <c r="C26" s="333">
        <f>EVALUACIÓN!C865</f>
        <v>-25</v>
      </c>
      <c r="D26" s="333">
        <f>EVALUACIÓN!D865</f>
        <v>-30</v>
      </c>
      <c r="E26" s="333">
        <f>EVALUACIÓN!E865</f>
        <v>-25</v>
      </c>
      <c r="F26" s="333"/>
      <c r="G26" s="333">
        <f>EVALUACIÓN!G865</f>
        <v>-20</v>
      </c>
      <c r="H26" s="333">
        <f>EVALUACIÓN!H865</f>
        <v>-25</v>
      </c>
      <c r="I26" s="333">
        <f>EVALUACIÓN!I865</f>
        <v>-25</v>
      </c>
      <c r="J26" s="333">
        <f>EVALUACIÓN!J865</f>
        <v>80</v>
      </c>
      <c r="K26" s="333">
        <f>EVALUACIÓN!K865</f>
        <v>-40</v>
      </c>
      <c r="L26" s="59"/>
      <c r="M26" s="90">
        <f t="shared" si="0"/>
        <v>8</v>
      </c>
      <c r="N26" s="91">
        <f t="shared" si="1"/>
        <v>7</v>
      </c>
      <c r="O26" s="92">
        <f t="shared" si="2"/>
        <v>1</v>
      </c>
      <c r="P26" s="93">
        <f t="shared" si="3"/>
        <v>-110</v>
      </c>
    </row>
    <row r="27" spans="1:16" x14ac:dyDescent="0.25">
      <c r="A27" s="496"/>
      <c r="B27" s="352" t="s">
        <v>348</v>
      </c>
      <c r="C27" s="333">
        <f>EVALUACIÓN!C874</f>
        <v>-30</v>
      </c>
      <c r="D27" s="333">
        <f>EVALUACIÓN!D874</f>
        <v>-30</v>
      </c>
      <c r="E27" s="333">
        <f>EVALUACIÓN!E874</f>
        <v>-30</v>
      </c>
      <c r="F27" s="333">
        <f>EVALUACIÓN!F874</f>
        <v>-30</v>
      </c>
      <c r="G27" s="333">
        <f>EVALUACIÓN!G874</f>
        <v>-30</v>
      </c>
      <c r="H27" s="333">
        <f>EVALUACIÓN!H874</f>
        <v>-30</v>
      </c>
      <c r="I27" s="333">
        <f>EVALUACIÓN!I874</f>
        <v>-30</v>
      </c>
      <c r="J27" s="333">
        <f>EVALUACIÓN!J874</f>
        <v>90</v>
      </c>
      <c r="K27" s="333">
        <f>EVALUACIÓN!K874</f>
        <v>-60</v>
      </c>
      <c r="L27" s="59"/>
      <c r="M27" s="90">
        <f t="shared" si="0"/>
        <v>9</v>
      </c>
      <c r="N27" s="91">
        <f t="shared" si="1"/>
        <v>8</v>
      </c>
      <c r="O27" s="92">
        <f t="shared" si="2"/>
        <v>1</v>
      </c>
      <c r="P27" s="93">
        <f t="shared" si="3"/>
        <v>-180</v>
      </c>
    </row>
    <row r="28" spans="1:16" ht="27" customHeight="1" x14ac:dyDescent="0.25">
      <c r="A28" s="496"/>
      <c r="B28" s="352" t="s">
        <v>242</v>
      </c>
      <c r="C28" s="333">
        <f>EVALUACIÓN!C883</f>
        <v>-30</v>
      </c>
      <c r="D28" s="333">
        <f>EVALUACIÓN!D883</f>
        <v>-30</v>
      </c>
      <c r="E28" s="333">
        <f>EVALUACIÓN!E883</f>
        <v>-30</v>
      </c>
      <c r="F28" s="333">
        <f>EVALUACIÓN!F883</f>
        <v>-30</v>
      </c>
      <c r="G28" s="333">
        <f>EVALUACIÓN!G883</f>
        <v>-30</v>
      </c>
      <c r="H28" s="333">
        <f>EVALUACIÓN!H883</f>
        <v>-30</v>
      </c>
      <c r="I28" s="333">
        <f>EVALUACIÓN!I883</f>
        <v>-30</v>
      </c>
      <c r="J28" s="333">
        <f>EVALUACIÓN!J883</f>
        <v>90</v>
      </c>
      <c r="K28" s="333">
        <f>EVALUACIÓN!K883</f>
        <v>-80</v>
      </c>
      <c r="L28" s="59"/>
      <c r="M28" s="90">
        <f t="shared" si="0"/>
        <v>9</v>
      </c>
      <c r="N28" s="91">
        <f t="shared" si="1"/>
        <v>8</v>
      </c>
      <c r="O28" s="92">
        <f t="shared" si="2"/>
        <v>1</v>
      </c>
      <c r="P28" s="93">
        <f t="shared" si="3"/>
        <v>-200</v>
      </c>
    </row>
    <row r="29" spans="1:16" ht="21.75" customHeight="1" x14ac:dyDescent="0.25">
      <c r="A29" s="496"/>
      <c r="B29" s="352" t="s">
        <v>76</v>
      </c>
      <c r="C29" s="333">
        <f>EVALUACIÓN!C892</f>
        <v>-48</v>
      </c>
      <c r="D29" s="333">
        <f>EVALUACIÓN!D892</f>
        <v>-48</v>
      </c>
      <c r="E29" s="333">
        <f>EVALUACIÓN!E892</f>
        <v>-48</v>
      </c>
      <c r="F29" s="333">
        <f>EVALUACIÓN!F892</f>
        <v>-48</v>
      </c>
      <c r="G29" s="333">
        <f>EVALUACIÓN!G892</f>
        <v>-48</v>
      </c>
      <c r="H29" s="333">
        <f>EVALUACIÓN!H892</f>
        <v>-48</v>
      </c>
      <c r="I29" s="333">
        <f>EVALUACIÓN!I892</f>
        <v>-48</v>
      </c>
      <c r="J29" s="333">
        <f>EVALUACIÓN!J892</f>
        <v>72</v>
      </c>
      <c r="K29" s="333">
        <f>EVALUACIÓN!K892</f>
        <v>-56</v>
      </c>
      <c r="L29" s="59"/>
      <c r="M29" s="90">
        <f t="shared" si="0"/>
        <v>9</v>
      </c>
      <c r="N29" s="91">
        <f t="shared" si="1"/>
        <v>8</v>
      </c>
      <c r="O29" s="92">
        <f t="shared" si="2"/>
        <v>1</v>
      </c>
      <c r="P29" s="93">
        <f t="shared" si="3"/>
        <v>-320</v>
      </c>
    </row>
    <row r="30" spans="1:16" ht="29.25" customHeight="1" x14ac:dyDescent="0.25">
      <c r="A30" s="496"/>
      <c r="B30" s="352" t="s">
        <v>97</v>
      </c>
      <c r="C30" s="333">
        <f>EVALUACIÓN!C901</f>
        <v>-50</v>
      </c>
      <c r="D30" s="333">
        <f>EVALUACIÓN!D901</f>
        <v>-5</v>
      </c>
      <c r="E30" s="333">
        <f>EVALUACIÓN!E901</f>
        <v>-5</v>
      </c>
      <c r="F30" s="333">
        <f>EVALUACIÓN!F901</f>
        <v>-35</v>
      </c>
      <c r="G30" s="333">
        <f>EVALUACIÓN!G901</f>
        <v>-35</v>
      </c>
      <c r="H30" s="333"/>
      <c r="I30" s="333">
        <f>EVALUACIÓN!I901</f>
        <v>-25</v>
      </c>
      <c r="J30" s="333">
        <f>EVALUACIÓN!J901</f>
        <v>35</v>
      </c>
      <c r="K30" s="333">
        <f>EVALUACIÓN!K901</f>
        <v>-60</v>
      </c>
      <c r="L30" s="59"/>
      <c r="M30" s="90">
        <f t="shared" si="0"/>
        <v>8</v>
      </c>
      <c r="N30" s="91">
        <f t="shared" si="1"/>
        <v>7</v>
      </c>
      <c r="O30" s="92">
        <f t="shared" si="2"/>
        <v>1</v>
      </c>
      <c r="P30" s="93">
        <f t="shared" si="3"/>
        <v>-180</v>
      </c>
    </row>
    <row r="31" spans="1:16" ht="42" x14ac:dyDescent="0.25">
      <c r="A31" s="496" t="s">
        <v>77</v>
      </c>
      <c r="B31" s="352" t="s">
        <v>373</v>
      </c>
      <c r="C31" s="296"/>
      <c r="D31" s="296"/>
      <c r="E31" s="296"/>
      <c r="F31" s="296"/>
      <c r="G31" s="296"/>
      <c r="H31" s="296"/>
      <c r="I31" s="296"/>
      <c r="J31" s="296">
        <f>EVALUACIÓN!J910</f>
        <v>21</v>
      </c>
      <c r="K31" s="296"/>
      <c r="L31" s="59"/>
      <c r="M31" s="90">
        <f t="shared" si="0"/>
        <v>1</v>
      </c>
      <c r="N31" s="91">
        <f t="shared" si="1"/>
        <v>0</v>
      </c>
      <c r="O31" s="92">
        <f t="shared" si="2"/>
        <v>1</v>
      </c>
      <c r="P31" s="93">
        <f t="shared" si="3"/>
        <v>21</v>
      </c>
    </row>
    <row r="32" spans="1:16" x14ac:dyDescent="0.25">
      <c r="A32" s="496"/>
      <c r="B32" s="352" t="s">
        <v>243</v>
      </c>
      <c r="C32" s="339">
        <f>EVALUACIÓN!C919</f>
        <v>48</v>
      </c>
      <c r="D32" s="339">
        <f>EVALUACIÓN!D919</f>
        <v>40</v>
      </c>
      <c r="E32" s="339">
        <f>EVALUACIÓN!E919</f>
        <v>40</v>
      </c>
      <c r="F32" s="339">
        <f>EVALUACIÓN!F919</f>
        <v>40</v>
      </c>
      <c r="G32" s="339">
        <f>EVALUACIÓN!G919</f>
        <v>32</v>
      </c>
      <c r="H32" s="339">
        <f>EVALUACIÓN!H919</f>
        <v>48</v>
      </c>
      <c r="I32" s="339">
        <f>EVALUACIÓN!I919</f>
        <v>40</v>
      </c>
      <c r="J32" s="339">
        <f>EVALUACIÓN!J919</f>
        <v>48</v>
      </c>
      <c r="K32" s="339">
        <f>EVALUACIÓN!K919</f>
        <v>48</v>
      </c>
      <c r="L32" s="59"/>
      <c r="M32" s="90">
        <f t="shared" si="0"/>
        <v>9</v>
      </c>
      <c r="N32" s="91">
        <f t="shared" si="1"/>
        <v>0</v>
      </c>
      <c r="O32" s="92">
        <f t="shared" si="2"/>
        <v>9</v>
      </c>
      <c r="P32" s="93">
        <f t="shared" si="3"/>
        <v>384</v>
      </c>
    </row>
    <row r="33" spans="1:16" ht="21" x14ac:dyDescent="0.25">
      <c r="A33" s="496"/>
      <c r="B33" s="352" t="s">
        <v>352</v>
      </c>
      <c r="C33" s="339">
        <f>EVALUACIÓN!C928</f>
        <v>42</v>
      </c>
      <c r="D33" s="339">
        <f>EVALUACIÓN!D928</f>
        <v>4.2</v>
      </c>
      <c r="E33" s="339">
        <f>EVALUACIÓN!E928</f>
        <v>3.6000000000000005</v>
      </c>
      <c r="F33" s="339">
        <f>EVALUACIÓN!F928</f>
        <v>3.6000000000000005</v>
      </c>
      <c r="G33" s="339">
        <f>EVALUACIÓN!G928</f>
        <v>3.6000000000000005</v>
      </c>
      <c r="H33" s="339">
        <f>EVALUACIÓN!H928</f>
        <v>21</v>
      </c>
      <c r="I33" s="339">
        <f>EVALUACIÓN!I928</f>
        <v>3.6000000000000005</v>
      </c>
      <c r="J33" s="339">
        <f>EVALUACIÓN!J928</f>
        <v>21</v>
      </c>
      <c r="K33" s="339">
        <f>EVALUACIÓN!K928</f>
        <v>36</v>
      </c>
      <c r="L33" s="59"/>
      <c r="M33" s="90">
        <f t="shared" si="0"/>
        <v>9</v>
      </c>
      <c r="N33" s="91">
        <f t="shared" si="1"/>
        <v>0</v>
      </c>
      <c r="O33" s="92">
        <f t="shared" si="2"/>
        <v>9</v>
      </c>
      <c r="P33" s="93">
        <f t="shared" si="3"/>
        <v>138.6</v>
      </c>
    </row>
    <row r="34" spans="1:16" ht="21" x14ac:dyDescent="0.25">
      <c r="A34" s="496"/>
      <c r="B34" s="352" t="s">
        <v>353</v>
      </c>
      <c r="C34" s="333">
        <f>EVALUACIÓN!C937</f>
        <v>-30</v>
      </c>
      <c r="D34" s="333">
        <f>EVALUACIÓN!D937</f>
        <v>-30</v>
      </c>
      <c r="E34" s="333">
        <f>EVALUACIÓN!E937</f>
        <v>-60</v>
      </c>
      <c r="F34" s="333">
        <f>EVALUACIÓN!F937</f>
        <v>-70</v>
      </c>
      <c r="G34" s="333">
        <f>EVALUACIÓN!G937</f>
        <v>-80</v>
      </c>
      <c r="H34" s="333">
        <f>EVALUACIÓN!H937</f>
        <v>-80</v>
      </c>
      <c r="I34" s="333">
        <f>EVALUACIÓN!I937</f>
        <v>-30</v>
      </c>
      <c r="J34" s="333">
        <f>EVALUACIÓN!J937</f>
        <v>-35</v>
      </c>
      <c r="K34" s="333">
        <f>EVALUACIÓN!K937</f>
        <v>-25</v>
      </c>
      <c r="L34" s="59"/>
      <c r="M34" s="90">
        <f t="shared" si="0"/>
        <v>9</v>
      </c>
      <c r="N34" s="91">
        <f t="shared" si="1"/>
        <v>9</v>
      </c>
      <c r="O34" s="92">
        <f t="shared" si="2"/>
        <v>0</v>
      </c>
      <c r="P34" s="93">
        <f t="shared" si="3"/>
        <v>-440</v>
      </c>
    </row>
    <row r="35" spans="1:16" ht="21" x14ac:dyDescent="0.25">
      <c r="A35" s="496"/>
      <c r="B35" s="352" t="s">
        <v>90</v>
      </c>
      <c r="C35" s="333">
        <f>EVALUACIÓN!C946</f>
        <v>-3.5000000000000004</v>
      </c>
      <c r="D35" s="333">
        <f>EVALUACIÓN!D946</f>
        <v>-17.5</v>
      </c>
      <c r="E35" s="333"/>
      <c r="F35" s="333">
        <f>EVALUACIÓN!F946</f>
        <v>-17.5</v>
      </c>
      <c r="G35" s="333"/>
      <c r="H35" s="333">
        <f>EVALUACIÓN!H946</f>
        <v>-17.5</v>
      </c>
      <c r="I35" s="333">
        <f>EVALUACIÓN!I946</f>
        <v>-17.5</v>
      </c>
      <c r="J35" s="333">
        <f>EVALUACIÓN!J946</f>
        <v>-40</v>
      </c>
      <c r="K35" s="333">
        <f>EVALUACIÓN!K946</f>
        <v>-45</v>
      </c>
      <c r="L35" s="59"/>
      <c r="M35" s="90">
        <f t="shared" si="0"/>
        <v>7</v>
      </c>
      <c r="N35" s="91">
        <f t="shared" si="1"/>
        <v>7</v>
      </c>
      <c r="O35" s="92">
        <f t="shared" si="2"/>
        <v>0</v>
      </c>
      <c r="P35" s="93">
        <f t="shared" si="3"/>
        <v>-158.5</v>
      </c>
    </row>
    <row r="36" spans="1:16" ht="42" x14ac:dyDescent="0.25">
      <c r="A36" s="496"/>
      <c r="B36" s="352" t="s">
        <v>354</v>
      </c>
      <c r="C36" s="335"/>
      <c r="D36" s="335"/>
      <c r="E36" s="335"/>
      <c r="F36" s="335"/>
      <c r="G36" s="335"/>
      <c r="H36" s="335"/>
      <c r="I36" s="335"/>
      <c r="J36" s="335"/>
      <c r="K36" s="335"/>
      <c r="L36" s="59"/>
      <c r="M36" s="90">
        <f t="shared" si="0"/>
        <v>0</v>
      </c>
      <c r="N36" s="91">
        <f t="shared" si="1"/>
        <v>0</v>
      </c>
      <c r="O36" s="92">
        <f t="shared" si="2"/>
        <v>0</v>
      </c>
      <c r="P36" s="93">
        <f t="shared" si="3"/>
        <v>0</v>
      </c>
    </row>
    <row r="37" spans="1:16" x14ac:dyDescent="0.25">
      <c r="A37" s="496"/>
      <c r="B37" s="352" t="s">
        <v>374</v>
      </c>
      <c r="C37" s="334"/>
      <c r="D37" s="334"/>
      <c r="E37" s="334"/>
      <c r="F37" s="334"/>
      <c r="G37" s="334"/>
      <c r="H37" s="334"/>
      <c r="I37" s="334"/>
      <c r="J37" s="334">
        <f>EVALUACIÓN!J964</f>
        <v>48</v>
      </c>
      <c r="K37" s="334"/>
      <c r="L37" s="59"/>
      <c r="M37" s="90">
        <f t="shared" si="0"/>
        <v>1</v>
      </c>
      <c r="N37" s="91">
        <f t="shared" si="1"/>
        <v>0</v>
      </c>
      <c r="O37" s="92">
        <f t="shared" si="2"/>
        <v>1</v>
      </c>
      <c r="P37" s="93">
        <f t="shared" si="3"/>
        <v>48</v>
      </c>
    </row>
    <row r="38" spans="1:16" x14ac:dyDescent="0.25">
      <c r="A38" s="496"/>
      <c r="B38" s="352" t="s">
        <v>356</v>
      </c>
      <c r="C38" s="334"/>
      <c r="D38" s="334"/>
      <c r="E38" s="334"/>
      <c r="F38" s="334"/>
      <c r="G38" s="334"/>
      <c r="H38" s="334"/>
      <c r="I38" s="334"/>
      <c r="J38" s="334">
        <f>EVALUACIÓN!J973</f>
        <v>14</v>
      </c>
      <c r="K38" s="334">
        <f>EVALUACIÓN!K973</f>
        <v>0</v>
      </c>
      <c r="L38" s="59"/>
      <c r="M38" s="90">
        <f t="shared" si="0"/>
        <v>2</v>
      </c>
      <c r="N38" s="91">
        <f t="shared" si="1"/>
        <v>0</v>
      </c>
      <c r="O38" s="92">
        <f t="shared" si="2"/>
        <v>1</v>
      </c>
      <c r="P38" s="93">
        <f t="shared" si="3"/>
        <v>14</v>
      </c>
    </row>
    <row r="39" spans="1:16" ht="21" x14ac:dyDescent="0.25">
      <c r="A39" s="496"/>
      <c r="B39" s="352" t="s">
        <v>357</v>
      </c>
      <c r="C39" s="334"/>
      <c r="D39" s="334"/>
      <c r="E39" s="334"/>
      <c r="F39" s="334"/>
      <c r="G39" s="334"/>
      <c r="H39" s="334"/>
      <c r="I39" s="334"/>
      <c r="J39" s="334">
        <f>EVALUACIÓN!J982</f>
        <v>6</v>
      </c>
      <c r="K39" s="334">
        <f>EVALUACIÓN!K982</f>
        <v>-4.2</v>
      </c>
      <c r="L39" s="59"/>
      <c r="M39" s="90">
        <f t="shared" si="0"/>
        <v>2</v>
      </c>
      <c r="N39" s="91">
        <f t="shared" si="1"/>
        <v>1</v>
      </c>
      <c r="O39" s="92">
        <f t="shared" si="2"/>
        <v>1</v>
      </c>
      <c r="P39" s="93">
        <f t="shared" si="3"/>
        <v>1.7999999999999998</v>
      </c>
    </row>
    <row r="40" spans="1:16" x14ac:dyDescent="0.25">
      <c r="B40" s="59"/>
      <c r="C40" s="59"/>
      <c r="D40" s="59"/>
      <c r="E40" s="59"/>
      <c r="F40" s="59"/>
      <c r="G40" s="59"/>
      <c r="H40" s="59"/>
      <c r="I40" s="59"/>
      <c r="J40" s="59"/>
      <c r="K40" s="59"/>
      <c r="L40" s="59"/>
      <c r="M40" s="95"/>
      <c r="N40" s="95"/>
      <c r="O40" s="95"/>
      <c r="P40" s="95"/>
    </row>
    <row r="41" spans="1:16" ht="22.5" x14ac:dyDescent="0.25">
      <c r="B41" s="60" t="s">
        <v>148</v>
      </c>
      <c r="C41" s="90">
        <f>COUNT(C4:C39)</f>
        <v>25</v>
      </c>
      <c r="D41" s="90">
        <f t="shared" ref="D41:K41" si="4">COUNT(D4:D39)</f>
        <v>19</v>
      </c>
      <c r="E41" s="90">
        <f t="shared" si="4"/>
        <v>16</v>
      </c>
      <c r="F41" s="90">
        <f t="shared" si="4"/>
        <v>15</v>
      </c>
      <c r="G41" s="90">
        <f t="shared" si="4"/>
        <v>18</v>
      </c>
      <c r="H41" s="90">
        <f t="shared" si="4"/>
        <v>24</v>
      </c>
      <c r="I41" s="90">
        <f t="shared" si="4"/>
        <v>27</v>
      </c>
      <c r="J41" s="90">
        <f t="shared" si="4"/>
        <v>29</v>
      </c>
      <c r="K41" s="90">
        <f t="shared" si="4"/>
        <v>20</v>
      </c>
      <c r="L41" s="59"/>
      <c r="M41" s="90">
        <f>SUM(M4:M39)</f>
        <v>193</v>
      </c>
      <c r="N41" s="59"/>
      <c r="O41" s="59"/>
      <c r="P41" s="59"/>
    </row>
    <row r="42" spans="1:16" x14ac:dyDescent="0.25">
      <c r="B42" s="61" t="s">
        <v>150</v>
      </c>
      <c r="C42" s="91">
        <f>COUNTIF(C4:C39,"&lt;0")</f>
        <v>23</v>
      </c>
      <c r="D42" s="91">
        <f t="shared" ref="D42:K42" si="5">COUNTIF(D4:D39,"&lt;0")</f>
        <v>16</v>
      </c>
      <c r="E42" s="91">
        <f t="shared" si="5"/>
        <v>13</v>
      </c>
      <c r="F42" s="91">
        <f t="shared" si="5"/>
        <v>13</v>
      </c>
      <c r="G42" s="91">
        <f t="shared" si="5"/>
        <v>16</v>
      </c>
      <c r="H42" s="91">
        <f t="shared" si="5"/>
        <v>22</v>
      </c>
      <c r="I42" s="91">
        <f t="shared" si="5"/>
        <v>25</v>
      </c>
      <c r="J42" s="91">
        <f t="shared" si="5"/>
        <v>4</v>
      </c>
      <c r="K42" s="91">
        <f t="shared" si="5"/>
        <v>17</v>
      </c>
      <c r="L42" s="59"/>
      <c r="M42" s="59"/>
      <c r="N42" s="98">
        <f>SUM(N4:N39)</f>
        <v>149</v>
      </c>
      <c r="O42" s="59"/>
      <c r="P42" s="59"/>
    </row>
    <row r="43" spans="1:16" x14ac:dyDescent="0.25">
      <c r="B43" s="62" t="s">
        <v>149</v>
      </c>
      <c r="C43" s="92">
        <f>COUNTIF(C4:C39,"&gt;0")</f>
        <v>2</v>
      </c>
      <c r="D43" s="92">
        <f t="shared" ref="D43:K43" si="6">COUNTIF(D4:D39,"&gt;0")</f>
        <v>2</v>
      </c>
      <c r="E43" s="92">
        <f t="shared" si="6"/>
        <v>2</v>
      </c>
      <c r="F43" s="92">
        <f t="shared" si="6"/>
        <v>2</v>
      </c>
      <c r="G43" s="92">
        <f t="shared" si="6"/>
        <v>2</v>
      </c>
      <c r="H43" s="92">
        <f t="shared" si="6"/>
        <v>2</v>
      </c>
      <c r="I43" s="92">
        <f t="shared" si="6"/>
        <v>2</v>
      </c>
      <c r="J43" s="92">
        <f t="shared" si="6"/>
        <v>25</v>
      </c>
      <c r="K43" s="92">
        <f t="shared" si="6"/>
        <v>2</v>
      </c>
      <c r="L43" s="59"/>
      <c r="M43" s="59"/>
      <c r="N43" s="96">
        <f>(N42*100/M41)</f>
        <v>77.202072538860108</v>
      </c>
      <c r="O43" s="97">
        <f>SUM(O4:O39)</f>
        <v>41</v>
      </c>
      <c r="P43" s="59"/>
    </row>
    <row r="44" spans="1:16" x14ac:dyDescent="0.25">
      <c r="B44" s="63" t="s">
        <v>151</v>
      </c>
      <c r="C44" s="93">
        <f>SUM(C4:C39)</f>
        <v>-465.29999999999995</v>
      </c>
      <c r="D44" s="93">
        <f t="shared" ref="D44:K44" si="7">SUM(D4:D39)</f>
        <v>-313.40000000000003</v>
      </c>
      <c r="E44" s="93">
        <f t="shared" si="7"/>
        <v>-304.39999999999998</v>
      </c>
      <c r="F44" s="93">
        <f t="shared" si="7"/>
        <v>-371.9</v>
      </c>
      <c r="G44" s="93">
        <f t="shared" si="7"/>
        <v>-461.9</v>
      </c>
      <c r="H44" s="93">
        <f t="shared" si="7"/>
        <v>-431.9</v>
      </c>
      <c r="I44" s="93">
        <f t="shared" si="7"/>
        <v>-648.4</v>
      </c>
      <c r="J44" s="93">
        <f t="shared" si="7"/>
        <v>1045.7</v>
      </c>
      <c r="K44" s="93">
        <f t="shared" si="7"/>
        <v>-533.20000000000005</v>
      </c>
      <c r="L44" s="59"/>
      <c r="M44" s="59"/>
      <c r="N44" s="59"/>
      <c r="O44" s="96">
        <f>(O43*100/M41)</f>
        <v>21.243523316062177</v>
      </c>
      <c r="P44" s="94">
        <f>SUM(P4:P39)</f>
        <v>-2484.7000000000003</v>
      </c>
    </row>
    <row r="46" spans="1:16" x14ac:dyDescent="0.25">
      <c r="O46">
        <f>P44*100/19300</f>
        <v>-12.874093264248707</v>
      </c>
    </row>
    <row r="47" spans="1:16" ht="15" customHeight="1" x14ac:dyDescent="0.25">
      <c r="A47" s="497"/>
      <c r="B47" s="497"/>
      <c r="C47" s="499" t="s">
        <v>9</v>
      </c>
      <c r="D47" s="499"/>
      <c r="E47" s="499"/>
      <c r="F47" s="499"/>
      <c r="G47" s="499"/>
      <c r="H47" s="499"/>
      <c r="I47" s="499"/>
      <c r="J47" s="499"/>
      <c r="K47" s="499"/>
    </row>
    <row r="48" spans="1:16" ht="89.25" customHeight="1" x14ac:dyDescent="0.25">
      <c r="A48" s="497"/>
      <c r="B48" s="497"/>
      <c r="C48" s="120"/>
      <c r="D48" s="498" t="s">
        <v>44</v>
      </c>
      <c r="E48" s="498"/>
      <c r="F48" s="498"/>
      <c r="G48" s="498"/>
      <c r="H48" s="498"/>
      <c r="I48" s="120" t="s">
        <v>45</v>
      </c>
      <c r="J48" s="120"/>
      <c r="K48" s="119"/>
    </row>
    <row r="49" spans="1:11" ht="60" x14ac:dyDescent="0.25">
      <c r="A49" s="497"/>
      <c r="B49" s="497"/>
      <c r="C49" s="87" t="s">
        <v>43</v>
      </c>
      <c r="D49" s="89" t="s">
        <v>31</v>
      </c>
      <c r="E49" s="89" t="s">
        <v>32</v>
      </c>
      <c r="F49" s="89" t="s">
        <v>33</v>
      </c>
      <c r="G49" s="512" t="s">
        <v>432</v>
      </c>
      <c r="H49" s="512" t="s">
        <v>433</v>
      </c>
      <c r="I49" s="89" t="s">
        <v>36</v>
      </c>
      <c r="J49" s="89" t="s">
        <v>37</v>
      </c>
      <c r="K49" s="118" t="s">
        <v>191</v>
      </c>
    </row>
    <row r="50" spans="1:11" ht="21" x14ac:dyDescent="0.25">
      <c r="A50" s="493" t="s">
        <v>152</v>
      </c>
      <c r="B50" s="352" t="s">
        <v>331</v>
      </c>
      <c r="C50" s="355" t="s">
        <v>155</v>
      </c>
      <c r="D50" s="355" t="s">
        <v>154</v>
      </c>
      <c r="E50" s="355" t="s">
        <v>154</v>
      </c>
      <c r="F50" s="355" t="s">
        <v>155</v>
      </c>
      <c r="G50" s="355" t="s">
        <v>155</v>
      </c>
      <c r="H50" s="355" t="s">
        <v>154</v>
      </c>
      <c r="I50" s="355" t="s">
        <v>155</v>
      </c>
      <c r="J50" s="355" t="s">
        <v>396</v>
      </c>
      <c r="K50" s="355" t="s">
        <v>155</v>
      </c>
    </row>
    <row r="51" spans="1:11" ht="21" x14ac:dyDescent="0.25">
      <c r="A51" s="494"/>
      <c r="B51" s="352" t="s">
        <v>333</v>
      </c>
      <c r="C51" s="355" t="s">
        <v>154</v>
      </c>
      <c r="D51" s="355">
        <v>0</v>
      </c>
      <c r="E51" s="355">
        <v>0</v>
      </c>
      <c r="F51" s="355">
        <v>0</v>
      </c>
      <c r="G51" s="355">
        <v>0</v>
      </c>
      <c r="H51" s="355" t="s">
        <v>154</v>
      </c>
      <c r="I51" s="355" t="s">
        <v>154</v>
      </c>
      <c r="J51" s="355">
        <v>0</v>
      </c>
      <c r="K51" s="355">
        <v>0</v>
      </c>
    </row>
    <row r="52" spans="1:11" x14ac:dyDescent="0.25">
      <c r="A52" s="494"/>
      <c r="B52" s="352" t="s">
        <v>335</v>
      </c>
      <c r="C52" s="355">
        <v>0</v>
      </c>
      <c r="D52" s="355">
        <v>0</v>
      </c>
      <c r="E52" s="355">
        <v>0</v>
      </c>
      <c r="F52" s="355">
        <v>0</v>
      </c>
      <c r="G52" s="355">
        <v>0</v>
      </c>
      <c r="H52" s="355" t="s">
        <v>154</v>
      </c>
      <c r="I52" s="355" t="s">
        <v>155</v>
      </c>
      <c r="J52" s="355" t="s">
        <v>396</v>
      </c>
      <c r="K52" s="355">
        <v>0</v>
      </c>
    </row>
    <row r="53" spans="1:11" ht="21" x14ac:dyDescent="0.25">
      <c r="A53" s="494"/>
      <c r="B53" s="352" t="s">
        <v>336</v>
      </c>
      <c r="C53" s="355" t="s">
        <v>154</v>
      </c>
      <c r="D53" s="355">
        <v>0</v>
      </c>
      <c r="E53" s="355">
        <v>0</v>
      </c>
      <c r="F53" s="355">
        <v>0</v>
      </c>
      <c r="G53" s="355">
        <v>0</v>
      </c>
      <c r="H53" s="355" t="s">
        <v>154</v>
      </c>
      <c r="I53" s="355" t="s">
        <v>154</v>
      </c>
      <c r="J53" s="355" t="s">
        <v>396</v>
      </c>
      <c r="K53" s="355">
        <v>0</v>
      </c>
    </row>
    <row r="54" spans="1:11" ht="21" x14ac:dyDescent="0.25">
      <c r="A54" s="495"/>
      <c r="B54" s="352" t="s">
        <v>372</v>
      </c>
      <c r="C54" s="355" t="s">
        <v>154</v>
      </c>
      <c r="D54" s="355">
        <v>0</v>
      </c>
      <c r="E54" s="355">
        <v>0</v>
      </c>
      <c r="F54" s="355">
        <v>0</v>
      </c>
      <c r="G54" s="355">
        <v>0</v>
      </c>
      <c r="H54" s="355" t="s">
        <v>154</v>
      </c>
      <c r="I54" s="355" t="s">
        <v>154</v>
      </c>
      <c r="J54" s="355" t="s">
        <v>396</v>
      </c>
      <c r="K54" s="355">
        <v>0</v>
      </c>
    </row>
    <row r="55" spans="1:11" x14ac:dyDescent="0.25">
      <c r="A55" s="490" t="s">
        <v>65</v>
      </c>
      <c r="B55" s="352" t="s">
        <v>337</v>
      </c>
      <c r="C55" s="355">
        <v>0</v>
      </c>
      <c r="D55" s="355">
        <v>0</v>
      </c>
      <c r="E55" s="355">
        <v>0</v>
      </c>
      <c r="F55" s="355">
        <v>0</v>
      </c>
      <c r="G55" s="355">
        <v>0</v>
      </c>
      <c r="H55" s="355">
        <v>0</v>
      </c>
      <c r="I55" s="355">
        <v>0</v>
      </c>
      <c r="J55" s="355" t="s">
        <v>396</v>
      </c>
      <c r="K55" s="355">
        <v>0</v>
      </c>
    </row>
    <row r="56" spans="1:11" ht="21" x14ac:dyDescent="0.25">
      <c r="A56" s="491"/>
      <c r="B56" s="352" t="s">
        <v>338</v>
      </c>
      <c r="C56" s="355">
        <v>0</v>
      </c>
      <c r="D56" s="355">
        <v>0</v>
      </c>
      <c r="E56" s="355">
        <v>0</v>
      </c>
      <c r="F56" s="355">
        <v>0</v>
      </c>
      <c r="G56" s="355">
        <v>0</v>
      </c>
      <c r="H56" s="355" t="s">
        <v>154</v>
      </c>
      <c r="I56" s="355" t="s">
        <v>154</v>
      </c>
      <c r="J56" s="356" t="s">
        <v>198</v>
      </c>
      <c r="K56" s="355">
        <v>0</v>
      </c>
    </row>
    <row r="57" spans="1:11" ht="21" x14ac:dyDescent="0.25">
      <c r="A57" s="492"/>
      <c r="B57" s="352" t="s">
        <v>339</v>
      </c>
      <c r="C57" s="355">
        <v>0</v>
      </c>
      <c r="D57" s="355">
        <v>0</v>
      </c>
      <c r="E57" s="355">
        <v>0</v>
      </c>
      <c r="F57" s="355">
        <v>0</v>
      </c>
      <c r="G57" s="355">
        <v>0</v>
      </c>
      <c r="H57" s="355" t="s">
        <v>154</v>
      </c>
      <c r="I57" s="355" t="s">
        <v>155</v>
      </c>
      <c r="J57" s="355" t="s">
        <v>399</v>
      </c>
      <c r="K57" s="355">
        <v>0</v>
      </c>
    </row>
    <row r="58" spans="1:11" x14ac:dyDescent="0.25">
      <c r="A58" s="490" t="s">
        <v>58</v>
      </c>
      <c r="B58" s="352" t="s">
        <v>240</v>
      </c>
      <c r="C58" s="355" t="s">
        <v>179</v>
      </c>
      <c r="D58" s="355">
        <v>0</v>
      </c>
      <c r="E58" s="355">
        <v>0</v>
      </c>
      <c r="F58" s="355" t="s">
        <v>155</v>
      </c>
      <c r="G58" s="355" t="s">
        <v>155</v>
      </c>
      <c r="H58" s="355" t="s">
        <v>155</v>
      </c>
      <c r="I58" s="355" t="s">
        <v>179</v>
      </c>
      <c r="J58" s="355" t="s">
        <v>399</v>
      </c>
      <c r="K58" s="355" t="s">
        <v>179</v>
      </c>
    </row>
    <row r="59" spans="1:11" x14ac:dyDescent="0.25">
      <c r="A59" s="491"/>
      <c r="B59" s="352" t="s">
        <v>340</v>
      </c>
      <c r="C59" s="355">
        <v>0</v>
      </c>
      <c r="D59" s="355">
        <v>0</v>
      </c>
      <c r="E59" s="355">
        <v>0</v>
      </c>
      <c r="F59" s="355">
        <v>0</v>
      </c>
      <c r="G59" s="355">
        <v>0</v>
      </c>
      <c r="H59" s="355">
        <v>0</v>
      </c>
      <c r="I59" s="355" t="s">
        <v>155</v>
      </c>
      <c r="J59" s="355">
        <v>0</v>
      </c>
      <c r="K59" s="355">
        <v>0</v>
      </c>
    </row>
    <row r="60" spans="1:11" ht="21" x14ac:dyDescent="0.25">
      <c r="A60" s="491"/>
      <c r="B60" s="352" t="s">
        <v>341</v>
      </c>
      <c r="C60" s="355">
        <v>0</v>
      </c>
      <c r="D60" s="355">
        <v>0</v>
      </c>
      <c r="E60" s="355">
        <v>0</v>
      </c>
      <c r="F60" s="355">
        <v>0</v>
      </c>
      <c r="G60" s="355">
        <v>0</v>
      </c>
      <c r="H60" s="355">
        <v>0</v>
      </c>
      <c r="I60" s="355" t="s">
        <v>155</v>
      </c>
      <c r="J60" s="355">
        <v>0</v>
      </c>
      <c r="K60" s="355">
        <v>0</v>
      </c>
    </row>
    <row r="61" spans="1:11" ht="21" x14ac:dyDescent="0.25">
      <c r="A61" s="491"/>
      <c r="B61" s="352" t="s">
        <v>342</v>
      </c>
      <c r="C61" s="355" t="s">
        <v>179</v>
      </c>
      <c r="D61" s="355">
        <v>0</v>
      </c>
      <c r="E61" s="355">
        <v>0</v>
      </c>
      <c r="F61" s="355">
        <v>0</v>
      </c>
      <c r="G61" s="355" t="s">
        <v>155</v>
      </c>
      <c r="H61" s="355" t="s">
        <v>155</v>
      </c>
      <c r="I61" s="355" t="s">
        <v>155</v>
      </c>
      <c r="J61" s="355" t="s">
        <v>397</v>
      </c>
      <c r="K61" s="355" t="s">
        <v>155</v>
      </c>
    </row>
    <row r="62" spans="1:11" ht="21" x14ac:dyDescent="0.25">
      <c r="A62" s="492"/>
      <c r="B62" s="352" t="s">
        <v>343</v>
      </c>
      <c r="C62" s="355" t="s">
        <v>155</v>
      </c>
      <c r="D62" s="355">
        <v>0</v>
      </c>
      <c r="E62" s="355">
        <v>0</v>
      </c>
      <c r="F62" s="355">
        <v>0</v>
      </c>
      <c r="G62" s="355" t="s">
        <v>155</v>
      </c>
      <c r="H62" s="355" t="s">
        <v>155</v>
      </c>
      <c r="I62" s="355" t="s">
        <v>155</v>
      </c>
      <c r="J62" s="355" t="s">
        <v>397</v>
      </c>
      <c r="K62" s="355" t="s">
        <v>155</v>
      </c>
    </row>
    <row r="63" spans="1:11" x14ac:dyDescent="0.25">
      <c r="A63" s="496" t="s">
        <v>146</v>
      </c>
      <c r="B63" s="352" t="s">
        <v>241</v>
      </c>
      <c r="C63" s="355" t="s">
        <v>154</v>
      </c>
      <c r="D63" s="355" t="s">
        <v>154</v>
      </c>
      <c r="E63" s="355" t="s">
        <v>154</v>
      </c>
      <c r="F63" s="355">
        <v>0</v>
      </c>
      <c r="G63" s="355" t="s">
        <v>154</v>
      </c>
      <c r="H63" s="355" t="s">
        <v>154</v>
      </c>
      <c r="I63" s="355" t="s">
        <v>155</v>
      </c>
      <c r="J63" s="355" t="s">
        <v>155</v>
      </c>
      <c r="K63" s="355">
        <v>0</v>
      </c>
    </row>
    <row r="64" spans="1:11" x14ac:dyDescent="0.25">
      <c r="A64" s="496"/>
      <c r="B64" s="352" t="s">
        <v>135</v>
      </c>
      <c r="C64" s="355" t="s">
        <v>154</v>
      </c>
      <c r="D64" s="355" t="s">
        <v>154</v>
      </c>
      <c r="E64" s="355">
        <v>0</v>
      </c>
      <c r="F64" s="355">
        <v>0</v>
      </c>
      <c r="G64" s="355">
        <v>0</v>
      </c>
      <c r="H64" s="355">
        <v>0</v>
      </c>
      <c r="I64" s="355">
        <v>0</v>
      </c>
      <c r="J64" s="355">
        <v>0</v>
      </c>
      <c r="K64" s="355">
        <v>0</v>
      </c>
    </row>
    <row r="65" spans="1:11" x14ac:dyDescent="0.25">
      <c r="A65" s="496"/>
      <c r="B65" s="352" t="s">
        <v>134</v>
      </c>
      <c r="C65" s="355" t="s">
        <v>154</v>
      </c>
      <c r="D65" s="355">
        <v>0</v>
      </c>
      <c r="E65" s="355">
        <v>0</v>
      </c>
      <c r="F65" s="355">
        <v>0</v>
      </c>
      <c r="G65" s="355">
        <v>0</v>
      </c>
      <c r="H65" s="355">
        <v>0</v>
      </c>
      <c r="I65" s="355">
        <v>0</v>
      </c>
      <c r="J65" s="355">
        <v>0</v>
      </c>
      <c r="K65" s="355">
        <v>0</v>
      </c>
    </row>
    <row r="66" spans="1:11" ht="31.5" x14ac:dyDescent="0.25">
      <c r="A66" s="496"/>
      <c r="B66" s="352" t="s">
        <v>195</v>
      </c>
      <c r="C66" s="355" t="s">
        <v>154</v>
      </c>
      <c r="D66" s="355" t="s">
        <v>154</v>
      </c>
      <c r="E66" s="355">
        <v>0</v>
      </c>
      <c r="F66" s="355">
        <v>0</v>
      </c>
      <c r="G66" s="355">
        <v>0</v>
      </c>
      <c r="H66" s="355">
        <v>0</v>
      </c>
      <c r="I66" s="355">
        <v>0</v>
      </c>
      <c r="J66" s="355">
        <v>0</v>
      </c>
      <c r="K66" s="355">
        <v>0</v>
      </c>
    </row>
    <row r="67" spans="1:11" x14ac:dyDescent="0.25">
      <c r="A67" s="496"/>
      <c r="B67" s="352" t="s">
        <v>346</v>
      </c>
      <c r="C67" s="355" t="s">
        <v>155</v>
      </c>
      <c r="D67" s="355" t="s">
        <v>179</v>
      </c>
      <c r="E67" s="355" t="s">
        <v>179</v>
      </c>
      <c r="F67" s="355" t="s">
        <v>155</v>
      </c>
      <c r="G67" s="355" t="s">
        <v>179</v>
      </c>
      <c r="H67" s="355" t="s">
        <v>155</v>
      </c>
      <c r="I67" s="355" t="s">
        <v>179</v>
      </c>
      <c r="J67" s="355" t="s">
        <v>154</v>
      </c>
      <c r="K67" s="355" t="s">
        <v>155</v>
      </c>
    </row>
    <row r="68" spans="1:11" x14ac:dyDescent="0.25">
      <c r="A68" s="490" t="s">
        <v>59</v>
      </c>
      <c r="B68" s="353" t="s">
        <v>381</v>
      </c>
      <c r="C68" s="355" t="s">
        <v>155</v>
      </c>
      <c r="D68" s="355" t="s">
        <v>155</v>
      </c>
      <c r="E68" s="355" t="s">
        <v>155</v>
      </c>
      <c r="F68" s="355" t="s">
        <v>155</v>
      </c>
      <c r="G68" s="355" t="s">
        <v>155</v>
      </c>
      <c r="H68" s="355" t="s">
        <v>155</v>
      </c>
      <c r="I68" s="355" t="s">
        <v>155</v>
      </c>
      <c r="J68" s="355" t="s">
        <v>399</v>
      </c>
      <c r="K68" s="355" t="s">
        <v>155</v>
      </c>
    </row>
    <row r="69" spans="1:11" ht="21" x14ac:dyDescent="0.25">
      <c r="A69" s="491"/>
      <c r="B69" s="354" t="s">
        <v>382</v>
      </c>
      <c r="C69" s="355" t="s">
        <v>154</v>
      </c>
      <c r="D69" s="355" t="s">
        <v>154</v>
      </c>
      <c r="E69" s="355" t="s">
        <v>154</v>
      </c>
      <c r="F69" s="355" t="s">
        <v>154</v>
      </c>
      <c r="G69" s="355" t="s">
        <v>154</v>
      </c>
      <c r="H69" s="355" t="s">
        <v>154</v>
      </c>
      <c r="I69" s="355" t="s">
        <v>154</v>
      </c>
      <c r="J69" s="356" t="s">
        <v>198</v>
      </c>
      <c r="K69" s="355" t="s">
        <v>154</v>
      </c>
    </row>
    <row r="70" spans="1:11" ht="31.5" x14ac:dyDescent="0.25">
      <c r="A70" s="491"/>
      <c r="B70" s="353" t="s">
        <v>383</v>
      </c>
      <c r="C70" s="355" t="s">
        <v>154</v>
      </c>
      <c r="D70" s="355" t="s">
        <v>155</v>
      </c>
      <c r="E70" s="355" t="s">
        <v>155</v>
      </c>
      <c r="F70" s="355" t="s">
        <v>155</v>
      </c>
      <c r="G70" s="355" t="s">
        <v>155</v>
      </c>
      <c r="H70" s="355" t="s">
        <v>155</v>
      </c>
      <c r="I70" s="355" t="s">
        <v>155</v>
      </c>
      <c r="J70" s="355" t="s">
        <v>397</v>
      </c>
      <c r="K70" s="355" t="s">
        <v>155</v>
      </c>
    </row>
    <row r="71" spans="1:11" x14ac:dyDescent="0.25">
      <c r="A71" s="492"/>
      <c r="B71" s="353" t="s">
        <v>380</v>
      </c>
      <c r="C71" s="355" t="s">
        <v>155</v>
      </c>
      <c r="D71" s="355" t="s">
        <v>155</v>
      </c>
      <c r="E71" s="355" t="s">
        <v>155</v>
      </c>
      <c r="F71" s="355" t="s">
        <v>155</v>
      </c>
      <c r="G71" s="355" t="s">
        <v>155</v>
      </c>
      <c r="H71" s="355" t="s">
        <v>179</v>
      </c>
      <c r="I71" s="355" t="s">
        <v>155</v>
      </c>
      <c r="J71" s="355" t="s">
        <v>397</v>
      </c>
      <c r="K71" s="355" t="s">
        <v>155</v>
      </c>
    </row>
    <row r="72" spans="1:11" x14ac:dyDescent="0.25">
      <c r="A72" s="496" t="s">
        <v>153</v>
      </c>
      <c r="B72" s="352" t="s">
        <v>347</v>
      </c>
      <c r="C72" s="355" t="s">
        <v>155</v>
      </c>
      <c r="D72" s="355" t="s">
        <v>155</v>
      </c>
      <c r="E72" s="355" t="s">
        <v>155</v>
      </c>
      <c r="F72" s="355">
        <v>0</v>
      </c>
      <c r="G72" s="355" t="s">
        <v>154</v>
      </c>
      <c r="H72" s="355" t="s">
        <v>155</v>
      </c>
      <c r="I72" s="355" t="s">
        <v>155</v>
      </c>
      <c r="J72" s="355" t="s">
        <v>397</v>
      </c>
      <c r="K72" s="355" t="s">
        <v>155</v>
      </c>
    </row>
    <row r="73" spans="1:11" x14ac:dyDescent="0.25">
      <c r="A73" s="496"/>
      <c r="B73" s="352" t="s">
        <v>348</v>
      </c>
      <c r="C73" s="355" t="s">
        <v>155</v>
      </c>
      <c r="D73" s="355" t="s">
        <v>155</v>
      </c>
      <c r="E73" s="355" t="s">
        <v>155</v>
      </c>
      <c r="F73" s="355" t="s">
        <v>155</v>
      </c>
      <c r="G73" s="355" t="s">
        <v>155</v>
      </c>
      <c r="H73" s="355" t="s">
        <v>155</v>
      </c>
      <c r="I73" s="355" t="s">
        <v>155</v>
      </c>
      <c r="J73" s="355" t="s">
        <v>398</v>
      </c>
      <c r="K73" s="355" t="s">
        <v>179</v>
      </c>
    </row>
    <row r="74" spans="1:11" x14ac:dyDescent="0.25">
      <c r="A74" s="496"/>
      <c r="B74" s="352" t="s">
        <v>242</v>
      </c>
      <c r="C74" s="355" t="s">
        <v>155</v>
      </c>
      <c r="D74" s="355" t="s">
        <v>155</v>
      </c>
      <c r="E74" s="355" t="s">
        <v>155</v>
      </c>
      <c r="F74" s="355" t="s">
        <v>155</v>
      </c>
      <c r="G74" s="355" t="s">
        <v>155</v>
      </c>
      <c r="H74" s="355" t="s">
        <v>155</v>
      </c>
      <c r="I74" s="355" t="s">
        <v>155</v>
      </c>
      <c r="J74" s="355" t="s">
        <v>398</v>
      </c>
      <c r="K74" s="355" t="s">
        <v>182</v>
      </c>
    </row>
    <row r="75" spans="1:11" x14ac:dyDescent="0.25">
      <c r="A75" s="496"/>
      <c r="B75" s="352" t="s">
        <v>76</v>
      </c>
      <c r="C75" s="355" t="s">
        <v>179</v>
      </c>
      <c r="D75" s="355" t="s">
        <v>179</v>
      </c>
      <c r="E75" s="355" t="s">
        <v>179</v>
      </c>
      <c r="F75" s="355" t="s">
        <v>179</v>
      </c>
      <c r="G75" s="355" t="s">
        <v>179</v>
      </c>
      <c r="H75" s="355" t="s">
        <v>179</v>
      </c>
      <c r="I75" s="355" t="s">
        <v>179</v>
      </c>
      <c r="J75" s="355" t="s">
        <v>397</v>
      </c>
      <c r="K75" s="355" t="s">
        <v>179</v>
      </c>
    </row>
    <row r="76" spans="1:11" x14ac:dyDescent="0.25">
      <c r="A76" s="496"/>
      <c r="B76" s="352" t="s">
        <v>97</v>
      </c>
      <c r="C76" s="355" t="s">
        <v>179</v>
      </c>
      <c r="D76" s="355" t="s">
        <v>154</v>
      </c>
      <c r="E76" s="355" t="s">
        <v>154</v>
      </c>
      <c r="F76" s="355" t="s">
        <v>155</v>
      </c>
      <c r="G76" s="355" t="s">
        <v>155</v>
      </c>
      <c r="H76" s="355">
        <v>0</v>
      </c>
      <c r="I76" s="355" t="s">
        <v>155</v>
      </c>
      <c r="J76" s="355" t="s">
        <v>399</v>
      </c>
      <c r="K76" s="355" t="s">
        <v>179</v>
      </c>
    </row>
    <row r="77" spans="1:11" ht="42" x14ac:dyDescent="0.25">
      <c r="A77" s="496" t="s">
        <v>77</v>
      </c>
      <c r="B77" s="352" t="s">
        <v>373</v>
      </c>
      <c r="C77" s="355">
        <v>0</v>
      </c>
      <c r="D77" s="355">
        <v>0</v>
      </c>
      <c r="E77" s="355">
        <v>0</v>
      </c>
      <c r="F77" s="355">
        <v>0</v>
      </c>
      <c r="G77" s="355">
        <v>0</v>
      </c>
      <c r="H77" s="355">
        <v>0</v>
      </c>
      <c r="I77" s="355">
        <v>0</v>
      </c>
      <c r="J77" s="355" t="s">
        <v>399</v>
      </c>
      <c r="K77" s="355">
        <v>0</v>
      </c>
    </row>
    <row r="78" spans="1:11" x14ac:dyDescent="0.25">
      <c r="A78" s="496"/>
      <c r="B78" s="352" t="s">
        <v>243</v>
      </c>
      <c r="C78" s="355" t="s">
        <v>396</v>
      </c>
      <c r="D78" s="355" t="s">
        <v>399</v>
      </c>
      <c r="E78" s="355" t="s">
        <v>399</v>
      </c>
      <c r="F78" s="355" t="s">
        <v>399</v>
      </c>
      <c r="G78" s="355" t="s">
        <v>399</v>
      </c>
      <c r="H78" s="355" t="s">
        <v>396</v>
      </c>
      <c r="I78" s="355" t="s">
        <v>399</v>
      </c>
      <c r="J78" s="355" t="s">
        <v>396</v>
      </c>
      <c r="K78" s="355" t="s">
        <v>396</v>
      </c>
    </row>
    <row r="79" spans="1:11" ht="21" x14ac:dyDescent="0.25">
      <c r="A79" s="496"/>
      <c r="B79" s="352" t="s">
        <v>352</v>
      </c>
      <c r="C79" s="355" t="s">
        <v>396</v>
      </c>
      <c r="D79" s="356" t="s">
        <v>198</v>
      </c>
      <c r="E79" s="356" t="s">
        <v>198</v>
      </c>
      <c r="F79" s="356" t="s">
        <v>198</v>
      </c>
      <c r="G79" s="356" t="s">
        <v>198</v>
      </c>
      <c r="H79" s="355" t="s">
        <v>399</v>
      </c>
      <c r="I79" s="356" t="s">
        <v>198</v>
      </c>
      <c r="J79" s="355" t="s">
        <v>399</v>
      </c>
      <c r="K79" s="355" t="s">
        <v>399</v>
      </c>
    </row>
    <row r="80" spans="1:11" ht="21" x14ac:dyDescent="0.25">
      <c r="A80" s="496"/>
      <c r="B80" s="352" t="s">
        <v>353</v>
      </c>
      <c r="C80" s="355" t="s">
        <v>155</v>
      </c>
      <c r="D80" s="355" t="s">
        <v>155</v>
      </c>
      <c r="E80" s="355" t="s">
        <v>179</v>
      </c>
      <c r="F80" s="355" t="s">
        <v>182</v>
      </c>
      <c r="G80" s="355" t="s">
        <v>182</v>
      </c>
      <c r="H80" s="355" t="s">
        <v>182</v>
      </c>
      <c r="I80" s="355" t="s">
        <v>155</v>
      </c>
      <c r="J80" s="355" t="s">
        <v>155</v>
      </c>
      <c r="K80" s="355" t="s">
        <v>155</v>
      </c>
    </row>
    <row r="81" spans="1:11" ht="21" x14ac:dyDescent="0.25">
      <c r="A81" s="496"/>
      <c r="B81" s="352" t="s">
        <v>90</v>
      </c>
      <c r="C81" s="355" t="s">
        <v>154</v>
      </c>
      <c r="D81" s="355" t="s">
        <v>154</v>
      </c>
      <c r="E81" s="355">
        <v>0</v>
      </c>
      <c r="F81" s="355" t="s">
        <v>154</v>
      </c>
      <c r="G81" s="355">
        <v>0</v>
      </c>
      <c r="H81" s="355" t="s">
        <v>154</v>
      </c>
      <c r="I81" s="355" t="s">
        <v>154</v>
      </c>
      <c r="J81" s="355" t="s">
        <v>155</v>
      </c>
      <c r="K81" s="355" t="s">
        <v>179</v>
      </c>
    </row>
    <row r="82" spans="1:11" ht="42" x14ac:dyDescent="0.25">
      <c r="A82" s="496"/>
      <c r="B82" s="352" t="s">
        <v>354</v>
      </c>
      <c r="C82" s="355">
        <v>0</v>
      </c>
      <c r="D82" s="355">
        <v>0</v>
      </c>
      <c r="E82" s="355">
        <v>0</v>
      </c>
      <c r="F82" s="355">
        <v>0</v>
      </c>
      <c r="G82" s="355">
        <v>0</v>
      </c>
      <c r="H82" s="355">
        <v>0</v>
      </c>
      <c r="I82" s="355">
        <v>0</v>
      </c>
      <c r="J82" s="355">
        <v>0</v>
      </c>
      <c r="K82" s="355">
        <v>0</v>
      </c>
    </row>
    <row r="83" spans="1:11" x14ac:dyDescent="0.25">
      <c r="A83" s="496"/>
      <c r="B83" s="352" t="s">
        <v>374</v>
      </c>
      <c r="C83" s="355">
        <v>0</v>
      </c>
      <c r="D83" s="355">
        <v>0</v>
      </c>
      <c r="E83" s="355">
        <v>0</v>
      </c>
      <c r="F83" s="355">
        <v>0</v>
      </c>
      <c r="G83" s="355">
        <v>0</v>
      </c>
      <c r="H83" s="355">
        <v>0</v>
      </c>
      <c r="I83" s="355">
        <v>0</v>
      </c>
      <c r="J83" s="355" t="s">
        <v>396</v>
      </c>
      <c r="K83" s="355">
        <v>0</v>
      </c>
    </row>
    <row r="84" spans="1:11" x14ac:dyDescent="0.25">
      <c r="A84" s="496"/>
      <c r="B84" s="352" t="s">
        <v>356</v>
      </c>
      <c r="C84" s="355">
        <v>0</v>
      </c>
      <c r="D84" s="355">
        <v>0</v>
      </c>
      <c r="E84" s="355">
        <v>0</v>
      </c>
      <c r="F84" s="355">
        <v>0</v>
      </c>
      <c r="G84" s="355">
        <v>0</v>
      </c>
      <c r="H84" s="355">
        <v>0</v>
      </c>
      <c r="I84" s="355">
        <v>0</v>
      </c>
      <c r="J84" s="355" t="s">
        <v>399</v>
      </c>
      <c r="K84" s="355">
        <v>0</v>
      </c>
    </row>
    <row r="85" spans="1:11" ht="21" x14ac:dyDescent="0.25">
      <c r="A85" s="496"/>
      <c r="B85" s="352" t="s">
        <v>357</v>
      </c>
      <c r="C85" s="355">
        <v>0</v>
      </c>
      <c r="D85" s="355">
        <v>0</v>
      </c>
      <c r="E85" s="355">
        <v>0</v>
      </c>
      <c r="F85" s="355">
        <v>0</v>
      </c>
      <c r="G85" s="355">
        <v>0</v>
      </c>
      <c r="H85" s="355">
        <v>0</v>
      </c>
      <c r="I85" s="355">
        <v>0</v>
      </c>
      <c r="J85" s="355" t="s">
        <v>198</v>
      </c>
      <c r="K85" s="355" t="s">
        <v>154</v>
      </c>
    </row>
    <row r="91" spans="1:11" ht="15.75" thickBot="1" x14ac:dyDescent="0.3"/>
    <row r="92" spans="1:11" ht="27" thickBot="1" x14ac:dyDescent="0.3">
      <c r="B92" s="66" t="s">
        <v>156</v>
      </c>
      <c r="C92" s="67" t="s">
        <v>157</v>
      </c>
      <c r="D92" s="67" t="s">
        <v>158</v>
      </c>
      <c r="E92">
        <f>SUM(E93:E97)</f>
        <v>41</v>
      </c>
    </row>
    <row r="93" spans="1:11" ht="27" thickBot="1" x14ac:dyDescent="0.3">
      <c r="B93" s="68" t="s">
        <v>159</v>
      </c>
      <c r="C93" s="69" t="s">
        <v>160</v>
      </c>
      <c r="D93" s="69" t="s">
        <v>161</v>
      </c>
      <c r="E93">
        <f>COUNTIF(C50:K85,"MS")</f>
        <v>2</v>
      </c>
      <c r="F93">
        <v>2</v>
      </c>
    </row>
    <row r="94" spans="1:11" ht="27" thickBot="1" x14ac:dyDescent="0.3">
      <c r="B94" s="70" t="s">
        <v>162</v>
      </c>
      <c r="C94" s="71" t="s">
        <v>163</v>
      </c>
      <c r="D94" s="71" t="s">
        <v>164</v>
      </c>
      <c r="E94">
        <f>COUNTIF(C50:K85,"S")</f>
        <v>6</v>
      </c>
      <c r="F94">
        <v>6</v>
      </c>
    </row>
    <row r="95" spans="1:11" ht="52.5" thickBot="1" x14ac:dyDescent="0.3">
      <c r="B95" s="72" t="s">
        <v>165</v>
      </c>
      <c r="C95" s="73" t="s">
        <v>166</v>
      </c>
      <c r="D95" s="73" t="s">
        <v>167</v>
      </c>
      <c r="E95">
        <f>COUNTIF(C50:K85,"MEDS")</f>
        <v>11</v>
      </c>
      <c r="F95">
        <v>17</v>
      </c>
    </row>
    <row r="96" spans="1:11" ht="27" thickBot="1" x14ac:dyDescent="0.3">
      <c r="B96" s="74" t="s">
        <v>168</v>
      </c>
      <c r="C96" s="75" t="s">
        <v>169</v>
      </c>
      <c r="D96" s="75" t="s">
        <v>170</v>
      </c>
      <c r="E96">
        <f>COUNTIF(C50:K85,"PS")</f>
        <v>14</v>
      </c>
      <c r="F96">
        <v>14</v>
      </c>
    </row>
    <row r="97" spans="2:6" ht="27" thickBot="1" x14ac:dyDescent="0.3">
      <c r="B97" s="76" t="s">
        <v>171</v>
      </c>
      <c r="C97" s="77" t="s">
        <v>172</v>
      </c>
      <c r="D97" s="77" t="s">
        <v>173</v>
      </c>
      <c r="E97">
        <f>COUNTIF(C50:K85,"NS")</f>
        <v>8</v>
      </c>
      <c r="F97">
        <v>8</v>
      </c>
    </row>
    <row r="98" spans="2:6" ht="27" thickBot="1" x14ac:dyDescent="0.3">
      <c r="B98" s="78" t="s">
        <v>174</v>
      </c>
      <c r="C98" s="64" t="s">
        <v>154</v>
      </c>
      <c r="D98" s="64" t="s">
        <v>175</v>
      </c>
      <c r="E98">
        <f>COUNTIF(C50:K85,"-NS")</f>
        <v>45</v>
      </c>
      <c r="F98">
        <v>-45</v>
      </c>
    </row>
    <row r="99" spans="2:6" ht="27" thickBot="1" x14ac:dyDescent="0.3">
      <c r="B99" s="79" t="s">
        <v>176</v>
      </c>
      <c r="C99" s="65" t="s">
        <v>155</v>
      </c>
      <c r="D99" s="65" t="s">
        <v>177</v>
      </c>
      <c r="E99">
        <f>COUNTIF(C50:K85,"-PS")</f>
        <v>78</v>
      </c>
      <c r="F99">
        <v>-78</v>
      </c>
    </row>
    <row r="100" spans="2:6" ht="52.5" thickBot="1" x14ac:dyDescent="0.3">
      <c r="B100" s="80" t="s">
        <v>178</v>
      </c>
      <c r="C100" s="81" t="s">
        <v>179</v>
      </c>
      <c r="D100" s="81" t="s">
        <v>180</v>
      </c>
      <c r="E100">
        <f>COUNTIF(C50:K85,"-MEDS")</f>
        <v>22</v>
      </c>
      <c r="F100">
        <v>-22</v>
      </c>
    </row>
    <row r="101" spans="2:6" ht="27" thickBot="1" x14ac:dyDescent="0.3">
      <c r="B101" s="82" t="s">
        <v>181</v>
      </c>
      <c r="C101" s="83" t="s">
        <v>182</v>
      </c>
      <c r="D101" s="83" t="s">
        <v>183</v>
      </c>
      <c r="E101">
        <f>COUNTIF(C50:K85,"-S")</f>
        <v>4</v>
      </c>
      <c r="F101">
        <v>-4</v>
      </c>
    </row>
    <row r="102" spans="2:6" ht="27" thickBot="1" x14ac:dyDescent="0.3">
      <c r="B102" s="84" t="s">
        <v>184</v>
      </c>
      <c r="C102" s="85" t="s">
        <v>185</v>
      </c>
      <c r="D102" s="85" t="s">
        <v>186</v>
      </c>
      <c r="E102">
        <f>COUNTIF(C50:K85,"- MS")</f>
        <v>0</v>
      </c>
      <c r="F102">
        <v>0</v>
      </c>
    </row>
    <row r="103" spans="2:6" x14ac:dyDescent="0.25">
      <c r="E103">
        <f>SUM(E98:E102)</f>
        <v>149</v>
      </c>
    </row>
  </sheetData>
  <mergeCells count="21">
    <mergeCell ref="A31:A39"/>
    <mergeCell ref="A17:A21"/>
    <mergeCell ref="A26:A30"/>
    <mergeCell ref="C1:K1"/>
    <mergeCell ref="A1:B3"/>
    <mergeCell ref="D2:H2"/>
    <mergeCell ref="I2:J2"/>
    <mergeCell ref="A4:A8"/>
    <mergeCell ref="A9:A11"/>
    <mergeCell ref="A22:A25"/>
    <mergeCell ref="A12:A16"/>
    <mergeCell ref="A72:A76"/>
    <mergeCell ref="A77:A85"/>
    <mergeCell ref="A47:B49"/>
    <mergeCell ref="D48:H48"/>
    <mergeCell ref="C47:K47"/>
    <mergeCell ref="A58:A62"/>
    <mergeCell ref="A50:A54"/>
    <mergeCell ref="A55:A57"/>
    <mergeCell ref="A63:A67"/>
    <mergeCell ref="A68:A71"/>
  </mergeCells>
  <conditionalFormatting sqref="C4:K39">
    <cfRule type="cellIs" dxfId="14" priority="12" operator="between">
      <formula>1</formula>
      <formula>100</formula>
    </cfRule>
    <cfRule type="cellIs" dxfId="13" priority="13" operator="between">
      <formula>-1</formula>
      <formula>-100</formula>
    </cfRule>
    <cfRule type="cellIs" dxfId="12" priority="14" operator="equal">
      <formula>$H$30</formula>
    </cfRule>
    <cfRule type="cellIs" dxfId="11" priority="15" operator="equal">
      <formula>0</formula>
    </cfRule>
  </conditionalFormatting>
  <conditionalFormatting sqref="C50:K85">
    <cfRule type="cellIs" dxfId="10" priority="1" operator="equal">
      <formula>$F$80</formula>
    </cfRule>
    <cfRule type="cellIs" dxfId="9" priority="2" operator="equal">
      <formula>0</formula>
    </cfRule>
    <cfRule type="cellIs" dxfId="8" priority="3" operator="equal">
      <formula>"NS"</formula>
    </cfRule>
    <cfRule type="cellIs" dxfId="7" priority="4" operator="between">
      <formula>-1</formula>
      <formula>-20</formula>
    </cfRule>
    <cfRule type="cellIs" dxfId="6" priority="5" operator="equal">
      <formula>$J$73</formula>
    </cfRule>
    <cfRule type="cellIs" dxfId="5" priority="6" operator="equal">
      <formula>$J$75</formula>
    </cfRule>
    <cfRule type="cellIs" dxfId="4" priority="7" operator="equal">
      <formula>$J$57</formula>
    </cfRule>
    <cfRule type="cellIs" dxfId="3" priority="8" operator="equal">
      <formula>$J$54</formula>
    </cfRule>
    <cfRule type="cellIs" dxfId="2" priority="9" operator="equal">
      <formula>$C$58</formula>
    </cfRule>
    <cfRule type="cellIs" dxfId="1" priority="10" operator="equal">
      <formula>$D$50</formula>
    </cfRule>
    <cfRule type="cellIs" dxfId="0" priority="11" operator="equal">
      <formula>$C$50</formula>
    </cfRule>
  </conditionalFormatting>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70" zoomScaleNormal="70" workbookViewId="0">
      <selection sqref="A1:H41"/>
    </sheetView>
  </sheetViews>
  <sheetFormatPr baseColWidth="10" defaultRowHeight="15" x14ac:dyDescent="0.25"/>
  <cols>
    <col min="1" max="1" width="18.28515625" bestFit="1" customWidth="1"/>
    <col min="2" max="2" width="24.85546875" bestFit="1" customWidth="1"/>
    <col min="3" max="3" width="24.42578125" customWidth="1"/>
    <col min="4" max="4" width="38.7109375" customWidth="1"/>
    <col min="5" max="5" width="28" customWidth="1"/>
    <col min="6" max="6" width="65.5703125" customWidth="1"/>
    <col min="7" max="7" width="19.85546875" customWidth="1"/>
    <col min="8" max="8" width="63.5703125" customWidth="1"/>
  </cols>
  <sheetData>
    <row r="1" spans="1:8" x14ac:dyDescent="0.25">
      <c r="A1" s="513" t="s">
        <v>61</v>
      </c>
      <c r="B1" s="513" t="s">
        <v>449</v>
      </c>
      <c r="C1" s="513" t="s">
        <v>434</v>
      </c>
      <c r="D1" s="513" t="s">
        <v>441</v>
      </c>
      <c r="E1" s="513" t="s">
        <v>442</v>
      </c>
      <c r="F1" s="513" t="s">
        <v>435</v>
      </c>
      <c r="G1" s="513" t="s">
        <v>436</v>
      </c>
      <c r="H1" s="513" t="s">
        <v>450</v>
      </c>
    </row>
    <row r="2" spans="1:8" ht="72" x14ac:dyDescent="0.25">
      <c r="A2" s="514" t="s">
        <v>152</v>
      </c>
      <c r="B2" s="515" t="s">
        <v>331</v>
      </c>
      <c r="C2" s="515" t="s">
        <v>443</v>
      </c>
      <c r="D2" s="515" t="s">
        <v>451</v>
      </c>
      <c r="E2" s="515" t="s">
        <v>444</v>
      </c>
      <c r="F2" s="515" t="s">
        <v>452</v>
      </c>
      <c r="G2" s="516" t="s">
        <v>179</v>
      </c>
      <c r="H2" s="515" t="s">
        <v>453</v>
      </c>
    </row>
    <row r="3" spans="1:8" ht="48" x14ac:dyDescent="0.25">
      <c r="A3" s="514"/>
      <c r="B3" s="515" t="s">
        <v>333</v>
      </c>
      <c r="C3" s="515" t="s">
        <v>454</v>
      </c>
      <c r="D3" s="515" t="s">
        <v>445</v>
      </c>
      <c r="E3" s="515" t="s">
        <v>446</v>
      </c>
      <c r="F3" s="515" t="s">
        <v>455</v>
      </c>
      <c r="G3" s="516" t="s">
        <v>182</v>
      </c>
      <c r="H3" s="515" t="s">
        <v>456</v>
      </c>
    </row>
    <row r="4" spans="1:8" ht="48" x14ac:dyDescent="0.25">
      <c r="A4" s="514"/>
      <c r="B4" s="515" t="s">
        <v>335</v>
      </c>
      <c r="C4" s="515" t="s">
        <v>457</v>
      </c>
      <c r="D4" s="515" t="s">
        <v>447</v>
      </c>
      <c r="E4" s="515" t="s">
        <v>439</v>
      </c>
      <c r="F4" s="515" t="s">
        <v>458</v>
      </c>
      <c r="G4" s="516" t="s">
        <v>179</v>
      </c>
      <c r="H4" s="515" t="s">
        <v>459</v>
      </c>
    </row>
    <row r="5" spans="1:8" ht="48" x14ac:dyDescent="0.25">
      <c r="A5" s="514"/>
      <c r="B5" s="515" t="s">
        <v>336</v>
      </c>
      <c r="C5" s="515" t="s">
        <v>460</v>
      </c>
      <c r="D5" s="515" t="s">
        <v>461</v>
      </c>
      <c r="E5" s="515" t="s">
        <v>438</v>
      </c>
      <c r="F5" s="515" t="s">
        <v>462</v>
      </c>
      <c r="G5" s="516" t="s">
        <v>179</v>
      </c>
      <c r="H5" s="515" t="s">
        <v>463</v>
      </c>
    </row>
    <row r="6" spans="1:8" ht="48" x14ac:dyDescent="0.25">
      <c r="A6" s="514"/>
      <c r="B6" s="515" t="s">
        <v>372</v>
      </c>
      <c r="C6" s="515" t="s">
        <v>464</v>
      </c>
      <c r="D6" s="515" t="s">
        <v>448</v>
      </c>
      <c r="E6" s="515" t="s">
        <v>440</v>
      </c>
      <c r="F6" s="515" t="s">
        <v>465</v>
      </c>
      <c r="G6" s="516" t="s">
        <v>179</v>
      </c>
      <c r="H6" s="515" t="s">
        <v>466</v>
      </c>
    </row>
    <row r="7" spans="1:8" ht="60" x14ac:dyDescent="0.25">
      <c r="A7" s="517" t="s">
        <v>467</v>
      </c>
      <c r="B7" s="518" t="s">
        <v>337</v>
      </c>
      <c r="C7" s="518" t="s">
        <v>468</v>
      </c>
      <c r="D7" s="518" t="s">
        <v>469</v>
      </c>
      <c r="E7" s="518" t="s">
        <v>470</v>
      </c>
      <c r="F7" s="518" t="s">
        <v>471</v>
      </c>
      <c r="G7" s="519" t="s">
        <v>179</v>
      </c>
      <c r="H7" s="518" t="s">
        <v>472</v>
      </c>
    </row>
    <row r="8" spans="1:8" ht="60" x14ac:dyDescent="0.25">
      <c r="A8" s="517"/>
      <c r="B8" s="518" t="s">
        <v>338</v>
      </c>
      <c r="C8" s="518" t="s">
        <v>473</v>
      </c>
      <c r="D8" s="518" t="s">
        <v>474</v>
      </c>
      <c r="E8" s="518" t="s">
        <v>475</v>
      </c>
      <c r="F8" s="518" t="s">
        <v>476</v>
      </c>
      <c r="G8" s="519" t="s">
        <v>155</v>
      </c>
      <c r="H8" s="518" t="s">
        <v>477</v>
      </c>
    </row>
    <row r="9" spans="1:8" ht="60" x14ac:dyDescent="0.25">
      <c r="A9" s="517"/>
      <c r="B9" s="518" t="s">
        <v>339</v>
      </c>
      <c r="C9" s="518" t="s">
        <v>478</v>
      </c>
      <c r="D9" s="518" t="s">
        <v>479</v>
      </c>
      <c r="E9" s="518" t="s">
        <v>480</v>
      </c>
      <c r="F9" s="518" t="s">
        <v>481</v>
      </c>
      <c r="G9" s="519" t="s">
        <v>182</v>
      </c>
      <c r="H9" s="518" t="s">
        <v>482</v>
      </c>
    </row>
    <row r="10" spans="1:8" ht="84" x14ac:dyDescent="0.25">
      <c r="A10" s="517" t="s">
        <v>58</v>
      </c>
      <c r="B10" s="518" t="s">
        <v>240</v>
      </c>
      <c r="C10" s="518" t="s">
        <v>483</v>
      </c>
      <c r="D10" s="518" t="s">
        <v>484</v>
      </c>
      <c r="E10" s="518" t="s">
        <v>485</v>
      </c>
      <c r="F10" s="518" t="s">
        <v>486</v>
      </c>
      <c r="G10" s="519" t="s">
        <v>182</v>
      </c>
      <c r="H10" s="518" t="s">
        <v>487</v>
      </c>
    </row>
    <row r="11" spans="1:8" ht="60" x14ac:dyDescent="0.25">
      <c r="A11" s="517"/>
      <c r="B11" s="518" t="s">
        <v>340</v>
      </c>
      <c r="C11" s="518" t="s">
        <v>488</v>
      </c>
      <c r="D11" s="518" t="s">
        <v>489</v>
      </c>
      <c r="E11" s="518" t="s">
        <v>490</v>
      </c>
      <c r="F11" s="518" t="s">
        <v>491</v>
      </c>
      <c r="G11" s="519" t="s">
        <v>182</v>
      </c>
      <c r="H11" s="518" t="s">
        <v>492</v>
      </c>
    </row>
    <row r="12" spans="1:8" ht="60" x14ac:dyDescent="0.25">
      <c r="A12" s="517"/>
      <c r="B12" s="518" t="s">
        <v>341</v>
      </c>
      <c r="C12" s="518" t="s">
        <v>493</v>
      </c>
      <c r="D12" s="518" t="s">
        <v>494</v>
      </c>
      <c r="E12" s="518" t="s">
        <v>495</v>
      </c>
      <c r="F12" s="518" t="s">
        <v>496</v>
      </c>
      <c r="G12" s="519" t="s">
        <v>182</v>
      </c>
      <c r="H12" s="518" t="s">
        <v>497</v>
      </c>
    </row>
    <row r="13" spans="1:8" ht="60" x14ac:dyDescent="0.25">
      <c r="A13" s="517"/>
      <c r="B13" s="518" t="s">
        <v>342</v>
      </c>
      <c r="C13" s="518" t="s">
        <v>498</v>
      </c>
      <c r="D13" s="518" t="s">
        <v>499</v>
      </c>
      <c r="E13" s="518" t="s">
        <v>500</v>
      </c>
      <c r="F13" s="518" t="s">
        <v>501</v>
      </c>
      <c r="G13" s="519" t="s">
        <v>182</v>
      </c>
      <c r="H13" s="518" t="s">
        <v>502</v>
      </c>
    </row>
    <row r="14" spans="1:8" ht="60" x14ac:dyDescent="0.25">
      <c r="A14" s="517"/>
      <c r="B14" s="518" t="s">
        <v>343</v>
      </c>
      <c r="C14" s="518" t="s">
        <v>503</v>
      </c>
      <c r="D14" s="518" t="s">
        <v>504</v>
      </c>
      <c r="E14" s="518" t="s">
        <v>505</v>
      </c>
      <c r="F14" s="518" t="s">
        <v>506</v>
      </c>
      <c r="G14" s="519" t="s">
        <v>182</v>
      </c>
      <c r="H14" s="518" t="s">
        <v>507</v>
      </c>
    </row>
    <row r="15" spans="1:8" ht="96" x14ac:dyDescent="0.25">
      <c r="A15" s="517" t="s">
        <v>344</v>
      </c>
      <c r="B15" s="518" t="s">
        <v>241</v>
      </c>
      <c r="C15" s="518" t="s">
        <v>508</v>
      </c>
      <c r="D15" s="518" t="s">
        <v>509</v>
      </c>
      <c r="E15" s="518" t="s">
        <v>510</v>
      </c>
      <c r="F15" s="518" t="s">
        <v>511</v>
      </c>
      <c r="G15" s="519" t="s">
        <v>155</v>
      </c>
      <c r="H15" s="518" t="s">
        <v>512</v>
      </c>
    </row>
    <row r="16" spans="1:8" ht="72" x14ac:dyDescent="0.25">
      <c r="A16" s="517"/>
      <c r="B16" s="518" t="s">
        <v>135</v>
      </c>
      <c r="C16" s="518" t="s">
        <v>513</v>
      </c>
      <c r="D16" s="518" t="s">
        <v>514</v>
      </c>
      <c r="E16" s="518" t="s">
        <v>515</v>
      </c>
      <c r="F16" s="518" t="s">
        <v>516</v>
      </c>
      <c r="G16" s="519" t="s">
        <v>154</v>
      </c>
      <c r="H16" s="518" t="s">
        <v>517</v>
      </c>
    </row>
    <row r="17" spans="1:8" ht="36" x14ac:dyDescent="0.25">
      <c r="A17" s="517"/>
      <c r="B17" s="518" t="s">
        <v>134</v>
      </c>
      <c r="C17" s="518" t="s">
        <v>518</v>
      </c>
      <c r="D17" s="518" t="s">
        <v>519</v>
      </c>
      <c r="E17" s="518" t="s">
        <v>520</v>
      </c>
      <c r="F17" s="518" t="s">
        <v>521</v>
      </c>
      <c r="G17" s="519" t="s">
        <v>198</v>
      </c>
      <c r="H17" s="518" t="s">
        <v>522</v>
      </c>
    </row>
    <row r="18" spans="1:8" ht="48" x14ac:dyDescent="0.25">
      <c r="A18" s="517"/>
      <c r="B18" s="518" t="s">
        <v>138</v>
      </c>
      <c r="C18" s="518" t="s">
        <v>523</v>
      </c>
      <c r="D18" s="518" t="s">
        <v>524</v>
      </c>
      <c r="E18" s="518" t="s">
        <v>525</v>
      </c>
      <c r="F18" s="518" t="s">
        <v>526</v>
      </c>
      <c r="G18" s="519" t="s">
        <v>155</v>
      </c>
      <c r="H18" s="518" t="s">
        <v>527</v>
      </c>
    </row>
    <row r="19" spans="1:8" ht="72" x14ac:dyDescent="0.25">
      <c r="A19" s="517"/>
      <c r="B19" s="518" t="s">
        <v>346</v>
      </c>
      <c r="C19" s="518" t="s">
        <v>528</v>
      </c>
      <c r="D19" s="518" t="s">
        <v>529</v>
      </c>
      <c r="E19" s="518" t="s">
        <v>530</v>
      </c>
      <c r="F19" s="518" t="s">
        <v>531</v>
      </c>
      <c r="G19" s="519" t="s">
        <v>179</v>
      </c>
      <c r="H19" s="518" t="s">
        <v>532</v>
      </c>
    </row>
    <row r="20" spans="1:8" ht="48" x14ac:dyDescent="0.25">
      <c r="A20" s="517" t="s">
        <v>59</v>
      </c>
      <c r="B20" s="518" t="s">
        <v>381</v>
      </c>
      <c r="C20" s="518" t="s">
        <v>533</v>
      </c>
      <c r="D20" s="518" t="s">
        <v>534</v>
      </c>
      <c r="E20" s="518" t="s">
        <v>535</v>
      </c>
      <c r="F20" s="518" t="s">
        <v>536</v>
      </c>
      <c r="G20" s="519" t="s">
        <v>179</v>
      </c>
      <c r="H20" s="518" t="s">
        <v>537</v>
      </c>
    </row>
    <row r="21" spans="1:8" ht="48" x14ac:dyDescent="0.25">
      <c r="A21" s="517"/>
      <c r="B21" s="518" t="s">
        <v>382</v>
      </c>
      <c r="C21" s="518" t="s">
        <v>538</v>
      </c>
      <c r="D21" s="518" t="s">
        <v>539</v>
      </c>
      <c r="E21" s="518" t="s">
        <v>540</v>
      </c>
      <c r="F21" s="518" t="s">
        <v>541</v>
      </c>
      <c r="G21" s="519" t="s">
        <v>155</v>
      </c>
      <c r="H21" s="518" t="s">
        <v>542</v>
      </c>
    </row>
    <row r="22" spans="1:8" ht="72" x14ac:dyDescent="0.25">
      <c r="A22" s="517"/>
      <c r="B22" s="518" t="s">
        <v>543</v>
      </c>
      <c r="C22" s="518" t="s">
        <v>544</v>
      </c>
      <c r="D22" s="518" t="s">
        <v>545</v>
      </c>
      <c r="E22" s="518" t="s">
        <v>546</v>
      </c>
      <c r="F22" s="518" t="s">
        <v>547</v>
      </c>
      <c r="G22" s="519" t="s">
        <v>395</v>
      </c>
      <c r="H22" s="518" t="s">
        <v>548</v>
      </c>
    </row>
    <row r="23" spans="1:8" ht="84" x14ac:dyDescent="0.25">
      <c r="A23" s="517"/>
      <c r="B23" s="518" t="s">
        <v>380</v>
      </c>
      <c r="C23" s="518" t="s">
        <v>549</v>
      </c>
      <c r="D23" s="518" t="s">
        <v>550</v>
      </c>
      <c r="E23" s="518" t="s">
        <v>551</v>
      </c>
      <c r="F23" s="518" t="s">
        <v>552</v>
      </c>
      <c r="G23" s="519" t="s">
        <v>395</v>
      </c>
      <c r="H23" s="518" t="s">
        <v>553</v>
      </c>
    </row>
    <row r="24" spans="1:8" ht="84" x14ac:dyDescent="0.25">
      <c r="A24" s="517" t="s">
        <v>59</v>
      </c>
      <c r="B24" s="518" t="s">
        <v>381</v>
      </c>
      <c r="C24" s="518" t="s">
        <v>554</v>
      </c>
      <c r="D24" s="518" t="s">
        <v>555</v>
      </c>
      <c r="E24" s="518" t="s">
        <v>556</v>
      </c>
      <c r="F24" s="518" t="s">
        <v>557</v>
      </c>
      <c r="G24" s="519" t="s">
        <v>179</v>
      </c>
      <c r="H24" s="518" t="s">
        <v>568</v>
      </c>
    </row>
    <row r="25" spans="1:8" ht="72" x14ac:dyDescent="0.25">
      <c r="A25" s="517"/>
      <c r="B25" s="518" t="s">
        <v>382</v>
      </c>
      <c r="C25" s="518" t="s">
        <v>558</v>
      </c>
      <c r="D25" s="518" t="s">
        <v>559</v>
      </c>
      <c r="E25" s="518" t="s">
        <v>560</v>
      </c>
      <c r="F25" s="518" t="s">
        <v>561</v>
      </c>
      <c r="G25" s="519" t="s">
        <v>155</v>
      </c>
      <c r="H25" s="518" t="s">
        <v>569</v>
      </c>
    </row>
    <row r="26" spans="1:8" ht="96" x14ac:dyDescent="0.25">
      <c r="A26" s="517"/>
      <c r="B26" s="518" t="s">
        <v>543</v>
      </c>
      <c r="C26" s="518" t="s">
        <v>544</v>
      </c>
      <c r="D26" s="518" t="s">
        <v>545</v>
      </c>
      <c r="E26" s="518" t="s">
        <v>562</v>
      </c>
      <c r="F26" s="518" t="s">
        <v>563</v>
      </c>
      <c r="G26" s="519" t="s">
        <v>395</v>
      </c>
      <c r="H26" s="518" t="s">
        <v>570</v>
      </c>
    </row>
    <row r="27" spans="1:8" ht="120" x14ac:dyDescent="0.25">
      <c r="A27" s="517"/>
      <c r="B27" s="518" t="s">
        <v>380</v>
      </c>
      <c r="C27" s="518" t="s">
        <v>564</v>
      </c>
      <c r="D27" s="518" t="s">
        <v>565</v>
      </c>
      <c r="E27" s="518" t="s">
        <v>566</v>
      </c>
      <c r="F27" s="518" t="s">
        <v>567</v>
      </c>
      <c r="G27" s="519" t="s">
        <v>395</v>
      </c>
      <c r="H27" s="518" t="s">
        <v>570</v>
      </c>
    </row>
    <row r="28" spans="1:8" ht="180" x14ac:dyDescent="0.25">
      <c r="A28" s="517" t="s">
        <v>153</v>
      </c>
      <c r="B28" s="518" t="s">
        <v>347</v>
      </c>
      <c r="C28" s="518" t="s">
        <v>571</v>
      </c>
      <c r="D28" s="518" t="s">
        <v>572</v>
      </c>
      <c r="E28" s="518" t="s">
        <v>573</v>
      </c>
      <c r="F28" s="518" t="s">
        <v>574</v>
      </c>
      <c r="G28" s="519" t="s">
        <v>397</v>
      </c>
      <c r="H28" s="518" t="s">
        <v>575</v>
      </c>
    </row>
    <row r="29" spans="1:8" ht="168" x14ac:dyDescent="0.25">
      <c r="A29" s="517"/>
      <c r="B29" s="518" t="s">
        <v>348</v>
      </c>
      <c r="C29" s="518" t="s">
        <v>576</v>
      </c>
      <c r="D29" s="518" t="s">
        <v>577</v>
      </c>
      <c r="E29" s="518" t="s">
        <v>578</v>
      </c>
      <c r="F29" s="518" t="s">
        <v>579</v>
      </c>
      <c r="G29" s="519" t="s">
        <v>397</v>
      </c>
      <c r="H29" s="518" t="s">
        <v>575</v>
      </c>
    </row>
    <row r="30" spans="1:8" ht="156" x14ac:dyDescent="0.25">
      <c r="A30" s="517"/>
      <c r="B30" s="518" t="s">
        <v>242</v>
      </c>
      <c r="C30" s="518" t="s">
        <v>580</v>
      </c>
      <c r="D30" s="518" t="s">
        <v>581</v>
      </c>
      <c r="E30" s="518" t="s">
        <v>582</v>
      </c>
      <c r="F30" s="518" t="s">
        <v>583</v>
      </c>
      <c r="G30" s="519" t="s">
        <v>397</v>
      </c>
      <c r="H30" s="518" t="s">
        <v>584</v>
      </c>
    </row>
    <row r="31" spans="1:8" ht="132" x14ac:dyDescent="0.25">
      <c r="A31" s="517"/>
      <c r="B31" s="518" t="s">
        <v>76</v>
      </c>
      <c r="C31" s="518" t="s">
        <v>585</v>
      </c>
      <c r="D31" s="518" t="s">
        <v>586</v>
      </c>
      <c r="E31" s="518" t="s">
        <v>587</v>
      </c>
      <c r="F31" s="518" t="s">
        <v>588</v>
      </c>
      <c r="G31" s="519" t="s">
        <v>397</v>
      </c>
      <c r="H31" s="518" t="s">
        <v>589</v>
      </c>
    </row>
    <row r="32" spans="1:8" ht="144" x14ac:dyDescent="0.25">
      <c r="A32" s="517"/>
      <c r="B32" s="518" t="s">
        <v>97</v>
      </c>
      <c r="C32" s="518" t="s">
        <v>590</v>
      </c>
      <c r="D32" s="518" t="s">
        <v>591</v>
      </c>
      <c r="E32" s="518" t="s">
        <v>592</v>
      </c>
      <c r="F32" s="518" t="s">
        <v>593</v>
      </c>
      <c r="G32" s="519" t="s">
        <v>398</v>
      </c>
      <c r="H32" s="518" t="s">
        <v>594</v>
      </c>
    </row>
    <row r="33" spans="1:8" ht="84" x14ac:dyDescent="0.25">
      <c r="A33" s="517" t="s">
        <v>350</v>
      </c>
      <c r="B33" s="518" t="s">
        <v>373</v>
      </c>
      <c r="C33" s="518" t="s">
        <v>595</v>
      </c>
      <c r="D33" s="518" t="s">
        <v>596</v>
      </c>
      <c r="E33" s="518" t="s">
        <v>597</v>
      </c>
      <c r="F33" s="518" t="s">
        <v>598</v>
      </c>
      <c r="G33" s="519" t="s">
        <v>179</v>
      </c>
      <c r="H33" s="518" t="s">
        <v>599</v>
      </c>
    </row>
    <row r="34" spans="1:8" ht="96" x14ac:dyDescent="0.25">
      <c r="A34" s="517"/>
      <c r="B34" s="518" t="s">
        <v>243</v>
      </c>
      <c r="C34" s="518" t="s">
        <v>600</v>
      </c>
      <c r="D34" s="518" t="s">
        <v>601</v>
      </c>
      <c r="E34" s="518" t="s">
        <v>602</v>
      </c>
      <c r="F34" s="518" t="s">
        <v>603</v>
      </c>
      <c r="G34" s="519" t="s">
        <v>397</v>
      </c>
      <c r="H34" s="518" t="s">
        <v>604</v>
      </c>
    </row>
    <row r="35" spans="1:8" ht="84" x14ac:dyDescent="0.25">
      <c r="A35" s="517"/>
      <c r="B35" s="518" t="s">
        <v>352</v>
      </c>
      <c r="C35" s="518" t="s">
        <v>605</v>
      </c>
      <c r="D35" s="518" t="s">
        <v>606</v>
      </c>
      <c r="E35" s="518" t="s">
        <v>607</v>
      </c>
      <c r="F35" s="518" t="s">
        <v>608</v>
      </c>
      <c r="G35" s="519" t="s">
        <v>396</v>
      </c>
      <c r="H35" s="518" t="s">
        <v>609</v>
      </c>
    </row>
    <row r="36" spans="1:8" ht="120" x14ac:dyDescent="0.25">
      <c r="A36" s="517"/>
      <c r="B36" s="518" t="s">
        <v>353</v>
      </c>
      <c r="C36" s="518" t="s">
        <v>610</v>
      </c>
      <c r="D36" s="518" t="s">
        <v>611</v>
      </c>
      <c r="E36" s="518" t="s">
        <v>612</v>
      </c>
      <c r="F36" s="518" t="s">
        <v>613</v>
      </c>
      <c r="G36" s="519" t="s">
        <v>182</v>
      </c>
      <c r="H36" s="518" t="s">
        <v>614</v>
      </c>
    </row>
    <row r="37" spans="1:8" ht="72" x14ac:dyDescent="0.25">
      <c r="A37" s="517"/>
      <c r="B37" s="518" t="s">
        <v>90</v>
      </c>
      <c r="C37" s="518" t="s">
        <v>615</v>
      </c>
      <c r="D37" s="518" t="s">
        <v>616</v>
      </c>
      <c r="E37" s="518" t="s">
        <v>617</v>
      </c>
      <c r="F37" s="518" t="s">
        <v>618</v>
      </c>
      <c r="G37" s="519" t="s">
        <v>179</v>
      </c>
      <c r="H37" s="518" t="s">
        <v>619</v>
      </c>
    </row>
    <row r="38" spans="1:8" ht="60" x14ac:dyDescent="0.25">
      <c r="A38" s="517"/>
      <c r="B38" s="518" t="s">
        <v>354</v>
      </c>
      <c r="C38" s="518" t="s">
        <v>620</v>
      </c>
      <c r="D38" s="518" t="s">
        <v>621</v>
      </c>
      <c r="E38" s="518" t="s">
        <v>622</v>
      </c>
      <c r="F38" s="518" t="s">
        <v>623</v>
      </c>
      <c r="G38" s="519" t="s">
        <v>155</v>
      </c>
      <c r="H38" s="518" t="s">
        <v>624</v>
      </c>
    </row>
    <row r="39" spans="1:8" ht="84" x14ac:dyDescent="0.25">
      <c r="A39" s="517"/>
      <c r="B39" s="518" t="s">
        <v>374</v>
      </c>
      <c r="C39" s="518" t="s">
        <v>625</v>
      </c>
      <c r="D39" s="518" t="s">
        <v>626</v>
      </c>
      <c r="E39" s="518" t="s">
        <v>627</v>
      </c>
      <c r="F39" s="518" t="s">
        <v>628</v>
      </c>
      <c r="G39" s="519" t="s">
        <v>179</v>
      </c>
      <c r="H39" s="518" t="s">
        <v>629</v>
      </c>
    </row>
    <row r="40" spans="1:8" ht="60" x14ac:dyDescent="0.25">
      <c r="A40" s="517"/>
      <c r="B40" s="518" t="s">
        <v>356</v>
      </c>
      <c r="C40" s="518" t="s">
        <v>630</v>
      </c>
      <c r="D40" s="518" t="s">
        <v>631</v>
      </c>
      <c r="E40" s="518" t="s">
        <v>632</v>
      </c>
      <c r="F40" s="518" t="s">
        <v>633</v>
      </c>
      <c r="G40" s="519" t="s">
        <v>399</v>
      </c>
      <c r="H40" s="518" t="s">
        <v>634</v>
      </c>
    </row>
    <row r="41" spans="1:8" ht="84" x14ac:dyDescent="0.25">
      <c r="A41" s="517"/>
      <c r="B41" s="518" t="s">
        <v>357</v>
      </c>
      <c r="C41" s="518" t="s">
        <v>635</v>
      </c>
      <c r="D41" s="518" t="s">
        <v>636</v>
      </c>
      <c r="E41" s="518" t="s">
        <v>637</v>
      </c>
      <c r="F41" s="518" t="s">
        <v>638</v>
      </c>
      <c r="G41" s="519" t="s">
        <v>154</v>
      </c>
      <c r="H41" s="518" t="s">
        <v>639</v>
      </c>
    </row>
  </sheetData>
  <mergeCells count="8">
    <mergeCell ref="A24:A27"/>
    <mergeCell ref="A28:A32"/>
    <mergeCell ref="A33:A41"/>
    <mergeCell ref="A2:A6"/>
    <mergeCell ref="A7:A9"/>
    <mergeCell ref="A10:A14"/>
    <mergeCell ref="A15:A19"/>
    <mergeCell ref="A20:A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55" zoomScaleNormal="55" workbookViewId="0">
      <selection sqref="A1:H37"/>
    </sheetView>
  </sheetViews>
  <sheetFormatPr baseColWidth="10" defaultRowHeight="15" x14ac:dyDescent="0.25"/>
  <cols>
    <col min="1" max="1" width="19.42578125" customWidth="1"/>
    <col min="2" max="2" width="23.5703125" customWidth="1"/>
    <col min="3" max="3" width="29.42578125" customWidth="1"/>
    <col min="4" max="4" width="33.5703125" customWidth="1"/>
    <col min="5" max="5" width="28" customWidth="1"/>
    <col min="6" max="6" width="88.5703125" customWidth="1"/>
    <col min="7" max="7" width="21.140625" customWidth="1"/>
    <col min="8" max="8" width="33.7109375" customWidth="1"/>
  </cols>
  <sheetData>
    <row r="1" spans="1:8" x14ac:dyDescent="0.25">
      <c r="A1" s="516" t="s">
        <v>61</v>
      </c>
      <c r="B1" s="516" t="s">
        <v>449</v>
      </c>
      <c r="C1" s="516" t="s">
        <v>434</v>
      </c>
      <c r="D1" s="516" t="s">
        <v>441</v>
      </c>
      <c r="E1" s="516" t="s">
        <v>442</v>
      </c>
      <c r="F1" s="516" t="s">
        <v>435</v>
      </c>
      <c r="G1" s="516" t="s">
        <v>436</v>
      </c>
      <c r="H1" s="516" t="s">
        <v>450</v>
      </c>
    </row>
    <row r="2" spans="1:8" ht="144" x14ac:dyDescent="0.25">
      <c r="A2" s="514" t="s">
        <v>152</v>
      </c>
      <c r="B2" s="515" t="s">
        <v>331</v>
      </c>
      <c r="C2" s="515" t="s">
        <v>645</v>
      </c>
      <c r="D2" s="515" t="s">
        <v>646</v>
      </c>
      <c r="E2" s="515" t="s">
        <v>640</v>
      </c>
      <c r="F2" s="515" t="s">
        <v>647</v>
      </c>
      <c r="G2" s="516" t="s">
        <v>154</v>
      </c>
      <c r="H2" s="515" t="s">
        <v>648</v>
      </c>
    </row>
    <row r="3" spans="1:8" ht="96" x14ac:dyDescent="0.25">
      <c r="A3" s="514"/>
      <c r="B3" s="515" t="s">
        <v>333</v>
      </c>
      <c r="C3" s="515" t="s">
        <v>649</v>
      </c>
      <c r="D3" s="515" t="s">
        <v>650</v>
      </c>
      <c r="E3" s="515" t="s">
        <v>651</v>
      </c>
      <c r="F3" s="515" t="s">
        <v>652</v>
      </c>
      <c r="G3" s="516" t="s">
        <v>182</v>
      </c>
      <c r="H3" s="515" t="s">
        <v>653</v>
      </c>
    </row>
    <row r="4" spans="1:8" ht="84" x14ac:dyDescent="0.25">
      <c r="A4" s="514"/>
      <c r="B4" s="515" t="s">
        <v>335</v>
      </c>
      <c r="C4" s="515" t="s">
        <v>642</v>
      </c>
      <c r="D4" s="515" t="s">
        <v>654</v>
      </c>
      <c r="E4" s="515" t="s">
        <v>641</v>
      </c>
      <c r="F4" s="515" t="s">
        <v>655</v>
      </c>
      <c r="G4" s="516" t="s">
        <v>155</v>
      </c>
      <c r="H4" s="515" t="s">
        <v>656</v>
      </c>
    </row>
    <row r="5" spans="1:8" ht="72" x14ac:dyDescent="0.25">
      <c r="A5" s="514"/>
      <c r="B5" s="515" t="s">
        <v>336</v>
      </c>
      <c r="C5" s="515" t="s">
        <v>657</v>
      </c>
      <c r="D5" s="515" t="s">
        <v>658</v>
      </c>
      <c r="E5" s="515" t="s">
        <v>659</v>
      </c>
      <c r="F5" s="515" t="s">
        <v>660</v>
      </c>
      <c r="G5" s="516" t="s">
        <v>154</v>
      </c>
      <c r="H5" s="515" t="s">
        <v>661</v>
      </c>
    </row>
    <row r="6" spans="1:8" ht="96" x14ac:dyDescent="0.25">
      <c r="A6" s="514"/>
      <c r="B6" s="515" t="s">
        <v>372</v>
      </c>
      <c r="C6" s="515" t="s">
        <v>642</v>
      </c>
      <c r="D6" s="515" t="s">
        <v>643</v>
      </c>
      <c r="E6" s="515" t="s">
        <v>644</v>
      </c>
      <c r="F6" s="515" t="s">
        <v>662</v>
      </c>
      <c r="G6" s="516" t="s">
        <v>154</v>
      </c>
      <c r="H6" s="515" t="s">
        <v>661</v>
      </c>
    </row>
    <row r="7" spans="1:8" ht="60" x14ac:dyDescent="0.25">
      <c r="A7" s="514" t="s">
        <v>663</v>
      </c>
      <c r="B7" s="515" t="s">
        <v>337</v>
      </c>
      <c r="C7" s="515" t="s">
        <v>664</v>
      </c>
      <c r="D7" s="515" t="s">
        <v>665</v>
      </c>
      <c r="E7" s="515" t="s">
        <v>665</v>
      </c>
      <c r="F7" s="515" t="s">
        <v>666</v>
      </c>
      <c r="G7" s="516">
        <v>0</v>
      </c>
      <c r="H7" s="515" t="s">
        <v>667</v>
      </c>
    </row>
    <row r="8" spans="1:8" ht="60" x14ac:dyDescent="0.25">
      <c r="A8" s="514"/>
      <c r="B8" s="515" t="s">
        <v>338</v>
      </c>
      <c r="C8" s="515" t="s">
        <v>668</v>
      </c>
      <c r="D8" s="515" t="s">
        <v>665</v>
      </c>
      <c r="E8" s="515" t="s">
        <v>665</v>
      </c>
      <c r="F8" s="515" t="s">
        <v>669</v>
      </c>
      <c r="G8" s="516">
        <v>0</v>
      </c>
      <c r="H8" s="515" t="s">
        <v>667</v>
      </c>
    </row>
    <row r="9" spans="1:8" ht="96" x14ac:dyDescent="0.25">
      <c r="A9" s="514"/>
      <c r="B9" s="515" t="s">
        <v>339</v>
      </c>
      <c r="C9" s="515" t="s">
        <v>670</v>
      </c>
      <c r="D9" s="515" t="s">
        <v>671</v>
      </c>
      <c r="E9" s="515" t="s">
        <v>672</v>
      </c>
      <c r="F9" s="515" t="s">
        <v>673</v>
      </c>
      <c r="G9" s="516" t="s">
        <v>155</v>
      </c>
      <c r="H9" s="515" t="s">
        <v>674</v>
      </c>
    </row>
    <row r="10" spans="1:8" ht="96" x14ac:dyDescent="0.25">
      <c r="A10" s="514" t="s">
        <v>58</v>
      </c>
      <c r="B10" s="515" t="s">
        <v>240</v>
      </c>
      <c r="C10" s="515" t="s">
        <v>675</v>
      </c>
      <c r="D10" s="515" t="s">
        <v>676</v>
      </c>
      <c r="E10" s="515" t="s">
        <v>677</v>
      </c>
      <c r="F10" s="515" t="s">
        <v>678</v>
      </c>
      <c r="G10" s="516" t="s">
        <v>182</v>
      </c>
      <c r="H10" s="515" t="s">
        <v>679</v>
      </c>
    </row>
    <row r="11" spans="1:8" ht="60" x14ac:dyDescent="0.25">
      <c r="A11" s="514"/>
      <c r="B11" s="515" t="s">
        <v>340</v>
      </c>
      <c r="C11" s="515" t="s">
        <v>680</v>
      </c>
      <c r="D11" s="515" t="s">
        <v>681</v>
      </c>
      <c r="E11" s="515" t="s">
        <v>682</v>
      </c>
      <c r="F11" s="515" t="s">
        <v>683</v>
      </c>
      <c r="G11" s="516" t="s">
        <v>684</v>
      </c>
      <c r="H11" s="515" t="s">
        <v>685</v>
      </c>
    </row>
    <row r="12" spans="1:8" ht="60" x14ac:dyDescent="0.25">
      <c r="A12" s="514"/>
      <c r="B12" s="515" t="s">
        <v>341</v>
      </c>
      <c r="C12" s="515" t="s">
        <v>686</v>
      </c>
      <c r="D12" s="515" t="s">
        <v>687</v>
      </c>
      <c r="E12" s="515" t="s">
        <v>688</v>
      </c>
      <c r="F12" s="515" t="s">
        <v>689</v>
      </c>
      <c r="G12" s="516" t="s">
        <v>804</v>
      </c>
      <c r="H12" s="515" t="s">
        <v>690</v>
      </c>
    </row>
    <row r="13" spans="1:8" ht="72" x14ac:dyDescent="0.25">
      <c r="A13" s="514"/>
      <c r="B13" s="515" t="s">
        <v>342</v>
      </c>
      <c r="C13" s="515" t="s">
        <v>691</v>
      </c>
      <c r="D13" s="515" t="s">
        <v>692</v>
      </c>
      <c r="E13" s="515" t="s">
        <v>693</v>
      </c>
      <c r="F13" s="515" t="s">
        <v>694</v>
      </c>
      <c r="G13" s="516" t="s">
        <v>182</v>
      </c>
      <c r="H13" s="515" t="s">
        <v>695</v>
      </c>
    </row>
    <row r="14" spans="1:8" ht="60" x14ac:dyDescent="0.25">
      <c r="A14" s="514"/>
      <c r="B14" s="515" t="s">
        <v>343</v>
      </c>
      <c r="C14" s="515" t="s">
        <v>696</v>
      </c>
      <c r="D14" s="515" t="s">
        <v>697</v>
      </c>
      <c r="E14" s="515" t="s">
        <v>698</v>
      </c>
      <c r="F14" s="515" t="s">
        <v>699</v>
      </c>
      <c r="G14" s="516" t="s">
        <v>182</v>
      </c>
      <c r="H14" s="515" t="s">
        <v>700</v>
      </c>
    </row>
    <row r="15" spans="1:8" ht="72" x14ac:dyDescent="0.25">
      <c r="A15" s="514" t="s">
        <v>344</v>
      </c>
      <c r="B15" s="515" t="s">
        <v>241</v>
      </c>
      <c r="C15" s="515" t="s">
        <v>701</v>
      </c>
      <c r="D15" s="515" t="s">
        <v>702</v>
      </c>
      <c r="E15" s="515" t="s">
        <v>703</v>
      </c>
      <c r="F15" s="515" t="s">
        <v>704</v>
      </c>
      <c r="G15" s="516" t="s">
        <v>154</v>
      </c>
      <c r="H15" s="515" t="s">
        <v>705</v>
      </c>
    </row>
    <row r="16" spans="1:8" ht="72" x14ac:dyDescent="0.25">
      <c r="A16" s="514"/>
      <c r="B16" s="515" t="s">
        <v>135</v>
      </c>
      <c r="C16" s="515" t="s">
        <v>680</v>
      </c>
      <c r="D16" s="515" t="s">
        <v>706</v>
      </c>
      <c r="E16" s="515" t="s">
        <v>707</v>
      </c>
      <c r="F16" s="515" t="s">
        <v>708</v>
      </c>
      <c r="G16" s="516" t="s">
        <v>155</v>
      </c>
      <c r="H16" s="515" t="s">
        <v>709</v>
      </c>
    </row>
    <row r="17" spans="1:8" ht="60" x14ac:dyDescent="0.25">
      <c r="A17" s="514"/>
      <c r="B17" s="515" t="s">
        <v>134</v>
      </c>
      <c r="C17" s="515" t="s">
        <v>710</v>
      </c>
      <c r="D17" s="515" t="s">
        <v>519</v>
      </c>
      <c r="E17" s="515" t="s">
        <v>711</v>
      </c>
      <c r="F17" s="515" t="s">
        <v>712</v>
      </c>
      <c r="G17" s="516" t="s">
        <v>399</v>
      </c>
      <c r="H17" s="515" t="s">
        <v>713</v>
      </c>
    </row>
    <row r="18" spans="1:8" ht="48" x14ac:dyDescent="0.25">
      <c r="A18" s="514"/>
      <c r="B18" s="515" t="s">
        <v>138</v>
      </c>
      <c r="C18" s="515" t="s">
        <v>680</v>
      </c>
      <c r="D18" s="515" t="s">
        <v>714</v>
      </c>
      <c r="E18" s="515" t="s">
        <v>715</v>
      </c>
      <c r="F18" s="515" t="s">
        <v>716</v>
      </c>
      <c r="G18" s="516" t="s">
        <v>155</v>
      </c>
      <c r="H18" s="515" t="s">
        <v>717</v>
      </c>
    </row>
    <row r="19" spans="1:8" ht="96" x14ac:dyDescent="0.25">
      <c r="A19" s="514"/>
      <c r="B19" s="515" t="s">
        <v>346</v>
      </c>
      <c r="C19" s="515" t="s">
        <v>718</v>
      </c>
      <c r="D19" s="515" t="s">
        <v>719</v>
      </c>
      <c r="E19" s="515" t="s">
        <v>720</v>
      </c>
      <c r="F19" s="515" t="s">
        <v>721</v>
      </c>
      <c r="G19" s="516" t="s">
        <v>154</v>
      </c>
      <c r="H19" s="515" t="s">
        <v>722</v>
      </c>
    </row>
    <row r="20" spans="1:8" ht="60" x14ac:dyDescent="0.25">
      <c r="A20" s="514" t="s">
        <v>59</v>
      </c>
      <c r="B20" s="515" t="s">
        <v>381</v>
      </c>
      <c r="C20" s="515" t="s">
        <v>723</v>
      </c>
      <c r="D20" s="515" t="s">
        <v>738</v>
      </c>
      <c r="E20" s="515" t="s">
        <v>739</v>
      </c>
      <c r="F20" s="515" t="s">
        <v>740</v>
      </c>
      <c r="G20" s="516" t="s">
        <v>198</v>
      </c>
      <c r="H20" s="515" t="s">
        <v>724</v>
      </c>
    </row>
    <row r="21" spans="1:8" ht="72" x14ac:dyDescent="0.25">
      <c r="A21" s="514"/>
      <c r="B21" s="515" t="s">
        <v>382</v>
      </c>
      <c r="C21" s="515" t="s">
        <v>725</v>
      </c>
      <c r="D21" s="515" t="s">
        <v>726</v>
      </c>
      <c r="E21" s="515" t="s">
        <v>727</v>
      </c>
      <c r="F21" s="515" t="s">
        <v>741</v>
      </c>
      <c r="G21" s="516" t="s">
        <v>154</v>
      </c>
      <c r="H21" s="515" t="s">
        <v>728</v>
      </c>
    </row>
    <row r="22" spans="1:8" ht="108" x14ac:dyDescent="0.25">
      <c r="A22" s="514"/>
      <c r="B22" s="515" t="s">
        <v>543</v>
      </c>
      <c r="C22" s="515" t="s">
        <v>742</v>
      </c>
      <c r="D22" s="515" t="s">
        <v>729</v>
      </c>
      <c r="E22" s="515" t="s">
        <v>730</v>
      </c>
      <c r="F22" s="515" t="s">
        <v>743</v>
      </c>
      <c r="G22" s="516" t="s">
        <v>155</v>
      </c>
      <c r="H22" s="515" t="s">
        <v>731</v>
      </c>
    </row>
    <row r="23" spans="1:8" ht="120" x14ac:dyDescent="0.25">
      <c r="A23" s="514"/>
      <c r="B23" s="515" t="s">
        <v>380</v>
      </c>
      <c r="C23" s="515" t="s">
        <v>744</v>
      </c>
      <c r="D23" s="515" t="s">
        <v>745</v>
      </c>
      <c r="E23" s="515" t="s">
        <v>732</v>
      </c>
      <c r="F23" s="515" t="s">
        <v>746</v>
      </c>
      <c r="G23" s="516" t="s">
        <v>182</v>
      </c>
      <c r="H23" s="515" t="s">
        <v>731</v>
      </c>
    </row>
    <row r="24" spans="1:8" ht="156" customHeight="1" x14ac:dyDescent="0.25">
      <c r="A24" s="514" t="s">
        <v>153</v>
      </c>
      <c r="B24" s="515" t="s">
        <v>347</v>
      </c>
      <c r="C24" s="515" t="s">
        <v>733</v>
      </c>
      <c r="D24" s="515" t="s">
        <v>747</v>
      </c>
      <c r="E24" s="515" t="s">
        <v>748</v>
      </c>
      <c r="F24" s="515" t="s">
        <v>805</v>
      </c>
      <c r="G24" s="516" t="s">
        <v>182</v>
      </c>
      <c r="H24" s="515" t="s">
        <v>734</v>
      </c>
    </row>
    <row r="25" spans="1:8" ht="192" x14ac:dyDescent="0.25">
      <c r="A25" s="514"/>
      <c r="B25" s="515" t="s">
        <v>348</v>
      </c>
      <c r="C25" s="515" t="s">
        <v>749</v>
      </c>
      <c r="D25" s="515" t="s">
        <v>750</v>
      </c>
      <c r="E25" s="515" t="s">
        <v>751</v>
      </c>
      <c r="F25" s="515" t="s">
        <v>806</v>
      </c>
      <c r="G25" s="516" t="s">
        <v>179</v>
      </c>
      <c r="H25" s="515" t="s">
        <v>735</v>
      </c>
    </row>
    <row r="26" spans="1:8" ht="180" x14ac:dyDescent="0.25">
      <c r="A26" s="514"/>
      <c r="B26" s="515" t="s">
        <v>242</v>
      </c>
      <c r="C26" s="515" t="s">
        <v>749</v>
      </c>
      <c r="D26" s="515" t="s">
        <v>752</v>
      </c>
      <c r="E26" s="515" t="s">
        <v>753</v>
      </c>
      <c r="F26" s="515" t="s">
        <v>807</v>
      </c>
      <c r="G26" s="516" t="s">
        <v>182</v>
      </c>
      <c r="H26" s="515" t="s">
        <v>736</v>
      </c>
    </row>
    <row r="27" spans="1:8" ht="132" x14ac:dyDescent="0.25">
      <c r="A27" s="514"/>
      <c r="B27" s="515" t="s">
        <v>76</v>
      </c>
      <c r="C27" s="515" t="s">
        <v>754</v>
      </c>
      <c r="D27" s="515" t="s">
        <v>755</v>
      </c>
      <c r="E27" s="515" t="s">
        <v>756</v>
      </c>
      <c r="F27" s="515" t="s">
        <v>808</v>
      </c>
      <c r="G27" s="516" t="s">
        <v>179</v>
      </c>
      <c r="H27" s="515" t="s">
        <v>731</v>
      </c>
    </row>
    <row r="28" spans="1:8" ht="252" x14ac:dyDescent="0.25">
      <c r="A28" s="514"/>
      <c r="B28" s="515" t="s">
        <v>97</v>
      </c>
      <c r="C28" s="515" t="s">
        <v>757</v>
      </c>
      <c r="D28" s="515" t="s">
        <v>758</v>
      </c>
      <c r="E28" s="515" t="s">
        <v>759</v>
      </c>
      <c r="F28" s="515" t="s">
        <v>809</v>
      </c>
      <c r="G28" s="516" t="s">
        <v>182</v>
      </c>
      <c r="H28" s="515" t="s">
        <v>737</v>
      </c>
    </row>
    <row r="29" spans="1:8" ht="108" x14ac:dyDescent="0.25">
      <c r="A29" s="514" t="s">
        <v>350</v>
      </c>
      <c r="B29" s="515" t="s">
        <v>373</v>
      </c>
      <c r="C29" s="515" t="s">
        <v>760</v>
      </c>
      <c r="D29" s="515" t="s">
        <v>761</v>
      </c>
      <c r="E29" s="515" t="s">
        <v>762</v>
      </c>
      <c r="F29" s="515" t="s">
        <v>763</v>
      </c>
      <c r="G29" s="516" t="s">
        <v>154</v>
      </c>
      <c r="H29" s="515" t="s">
        <v>764</v>
      </c>
    </row>
    <row r="30" spans="1:8" ht="84" x14ac:dyDescent="0.25">
      <c r="A30" s="514"/>
      <c r="B30" s="515" t="s">
        <v>243</v>
      </c>
      <c r="C30" s="515" t="s">
        <v>645</v>
      </c>
      <c r="D30" s="515" t="s">
        <v>765</v>
      </c>
      <c r="E30" s="515" t="s">
        <v>766</v>
      </c>
      <c r="F30" s="515" t="s">
        <v>767</v>
      </c>
      <c r="G30" s="516" t="s">
        <v>768</v>
      </c>
      <c r="H30" s="515" t="s">
        <v>769</v>
      </c>
    </row>
    <row r="31" spans="1:8" ht="72" x14ac:dyDescent="0.25">
      <c r="A31" s="514"/>
      <c r="B31" s="515" t="s">
        <v>352</v>
      </c>
      <c r="C31" s="515" t="s">
        <v>675</v>
      </c>
      <c r="D31" s="515" t="s">
        <v>770</v>
      </c>
      <c r="E31" s="515" t="s">
        <v>771</v>
      </c>
      <c r="F31" s="515" t="s">
        <v>772</v>
      </c>
      <c r="G31" s="516" t="s">
        <v>773</v>
      </c>
      <c r="H31" s="515" t="s">
        <v>774</v>
      </c>
    </row>
    <row r="32" spans="1:8" ht="96" x14ac:dyDescent="0.25">
      <c r="A32" s="514"/>
      <c r="B32" s="515" t="s">
        <v>353</v>
      </c>
      <c r="C32" s="515" t="s">
        <v>645</v>
      </c>
      <c r="D32" s="515" t="s">
        <v>775</v>
      </c>
      <c r="E32" s="515" t="s">
        <v>776</v>
      </c>
      <c r="F32" s="515" t="s">
        <v>777</v>
      </c>
      <c r="G32" s="516" t="s">
        <v>778</v>
      </c>
      <c r="H32" s="515" t="s">
        <v>779</v>
      </c>
    </row>
    <row r="33" spans="1:8" ht="84" x14ac:dyDescent="0.25">
      <c r="A33" s="514"/>
      <c r="B33" s="515" t="s">
        <v>90</v>
      </c>
      <c r="C33" s="515" t="s">
        <v>780</v>
      </c>
      <c r="D33" s="515" t="s">
        <v>781</v>
      </c>
      <c r="E33" s="515" t="s">
        <v>782</v>
      </c>
      <c r="F33" s="515" t="s">
        <v>783</v>
      </c>
      <c r="G33" s="516" t="s">
        <v>784</v>
      </c>
      <c r="H33" s="515" t="s">
        <v>785</v>
      </c>
    </row>
    <row r="34" spans="1:8" ht="96" x14ac:dyDescent="0.25">
      <c r="A34" s="514"/>
      <c r="B34" s="515" t="s">
        <v>354</v>
      </c>
      <c r="C34" s="515" t="s">
        <v>786</v>
      </c>
      <c r="D34" s="515" t="s">
        <v>787</v>
      </c>
      <c r="E34" s="515" t="s">
        <v>788</v>
      </c>
      <c r="F34" s="515" t="s">
        <v>789</v>
      </c>
      <c r="G34" s="516" t="s">
        <v>179</v>
      </c>
      <c r="H34" s="515" t="s">
        <v>790</v>
      </c>
    </row>
    <row r="35" spans="1:8" ht="96" x14ac:dyDescent="0.25">
      <c r="A35" s="514"/>
      <c r="B35" s="515" t="s">
        <v>355</v>
      </c>
      <c r="C35" s="515" t="s">
        <v>680</v>
      </c>
      <c r="D35" s="515" t="s">
        <v>791</v>
      </c>
      <c r="E35" s="515" t="s">
        <v>792</v>
      </c>
      <c r="F35" s="515" t="s">
        <v>793</v>
      </c>
      <c r="G35" s="516" t="s">
        <v>179</v>
      </c>
      <c r="H35" s="515" t="s">
        <v>794</v>
      </c>
    </row>
    <row r="36" spans="1:8" ht="96" x14ac:dyDescent="0.25">
      <c r="A36" s="514"/>
      <c r="B36" s="515" t="s">
        <v>356</v>
      </c>
      <c r="C36" s="515" t="s">
        <v>680</v>
      </c>
      <c r="D36" s="515" t="s">
        <v>795</v>
      </c>
      <c r="E36" s="515" t="s">
        <v>796</v>
      </c>
      <c r="F36" s="515" t="s">
        <v>797</v>
      </c>
      <c r="G36" s="516" t="s">
        <v>399</v>
      </c>
      <c r="H36" s="515" t="s">
        <v>798</v>
      </c>
    </row>
    <row r="37" spans="1:8" ht="96" x14ac:dyDescent="0.25">
      <c r="A37" s="514"/>
      <c r="B37" s="515" t="s">
        <v>357</v>
      </c>
      <c r="C37" s="515" t="s">
        <v>799</v>
      </c>
      <c r="D37" s="515" t="s">
        <v>800</v>
      </c>
      <c r="E37" s="515" t="s">
        <v>801</v>
      </c>
      <c r="F37" s="515" t="s">
        <v>802</v>
      </c>
      <c r="G37" s="516" t="s">
        <v>803</v>
      </c>
      <c r="H37" s="515" t="s">
        <v>769</v>
      </c>
    </row>
  </sheetData>
  <mergeCells count="7">
    <mergeCell ref="A29:A37"/>
    <mergeCell ref="A2:A6"/>
    <mergeCell ref="A7:A9"/>
    <mergeCell ref="A10:A14"/>
    <mergeCell ref="A15:A19"/>
    <mergeCell ref="A20:A23"/>
    <mergeCell ref="A24:A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ACTIVIDADES</vt:lpstr>
      <vt:lpstr>COMPONENTES</vt:lpstr>
      <vt:lpstr>IDENTIFICACIÓN</vt:lpstr>
      <vt:lpstr>EVALUACIÓN</vt:lpstr>
      <vt:lpstr>RESULTADOS CONSTR.</vt:lpstr>
      <vt:lpstr>RESULTADOS OPER.</vt:lpstr>
      <vt:lpstr>RESULTADOS CIER</vt:lpstr>
      <vt:lpstr>IMPACTOS CONSTRUCCIÓN</vt:lpstr>
      <vt:lpstr>IMPACTOS O Y M</vt:lpstr>
      <vt:lpstr>IMPACTOS CIERRE Y ABANDONO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2026-07-20T22:56:04Z</dcterms:modified>
</cp:coreProperties>
</file>